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anR\Desktop\Oprava kolejí a výhybek v žst. Přerov - 5. etapa\Podklady VŘ\"/>
    </mc:Choice>
  </mc:AlternateContent>
  <bookViews>
    <workbookView xWindow="0" yWindow="0" windowWidth="0" windowHeight="0"/>
  </bookViews>
  <sheets>
    <sheet name="Rekapitulace stavby" sheetId="1" r:id="rId1"/>
    <sheet name="SO 01 - Oprava SK212" sheetId="2" r:id="rId2"/>
    <sheet name="SO 02 - Oprava SK3a" sheetId="3" r:id="rId3"/>
    <sheet name="SO 03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Oprava SK212'!$C$118:$K$236</definedName>
    <definedName name="_xlnm.Print_Area" localSheetId="1">'SO 01 - Oprava SK212'!$C$4:$J$76,'SO 01 - Oprava SK212'!$C$82:$J$100,'SO 01 - Oprava SK212'!$C$106:$K$236</definedName>
    <definedName name="_xlnm.Print_Titles" localSheetId="1">'SO 01 - Oprava SK212'!$118:$118</definedName>
    <definedName name="_xlnm._FilterDatabase" localSheetId="2" hidden="1">'SO 02 - Oprava SK3a'!$C$118:$K$135</definedName>
    <definedName name="_xlnm.Print_Area" localSheetId="2">'SO 02 - Oprava SK3a'!$C$4:$J$76,'SO 02 - Oprava SK3a'!$C$82:$J$100,'SO 02 - Oprava SK3a'!$C$106:$K$135</definedName>
    <definedName name="_xlnm.Print_Titles" localSheetId="2">'SO 02 - Oprava SK3a'!$118:$118</definedName>
    <definedName name="_xlnm._FilterDatabase" localSheetId="3" hidden="1">'SO 03 - VON'!$C$116:$K$130</definedName>
    <definedName name="_xlnm.Print_Area" localSheetId="3">'SO 03 - VON'!$C$4:$J$76,'SO 03 - VON'!$C$82:$J$98,'SO 03 - VON'!$C$104:$K$130</definedName>
    <definedName name="_xlnm.Print_Titles" localSheetId="3">'SO 03 -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89"/>
  <c r="E7"/>
  <c r="E107"/>
  <c i="3" r="J37"/>
  <c r="J36"/>
  <c i="1" r="AY96"/>
  <c i="3" r="J35"/>
  <c i="1" r="AX96"/>
  <c i="3"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91"/>
  <c r="J14"/>
  <c r="J12"/>
  <c r="J89"/>
  <c r="E7"/>
  <c r="E109"/>
  <c i="2" r="J37"/>
  <c r="J36"/>
  <c i="1" r="AY95"/>
  <c i="2" r="J35"/>
  <c i="1" r="AX95"/>
  <c i="2"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204"/>
  <c r="BK212"/>
  <c r="J128"/>
  <c r="J144"/>
  <c r="J188"/>
  <c r="BK228"/>
  <c r="BK169"/>
  <c r="J228"/>
  <c r="J151"/>
  <c r="J125"/>
  <c r="BK220"/>
  <c r="J200"/>
  <c r="BK153"/>
  <c r="BK196"/>
  <c r="BK159"/>
  <c r="J198"/>
  <c r="BK194"/>
  <c r="BK146"/>
  <c r="BK202"/>
  <c r="J212"/>
  <c r="BK164"/>
  <c r="BK137"/>
  <c r="BK167"/>
  <c r="BK122"/>
  <c i="3" r="BK126"/>
  <c r="J126"/>
  <c i="4" r="J121"/>
  <c r="BK129"/>
  <c r="BK125"/>
  <c i="2" r="J122"/>
  <c r="BK224"/>
  <c r="J182"/>
  <c r="BK125"/>
  <c r="J142"/>
  <c r="BK192"/>
  <c r="J196"/>
  <c r="J146"/>
  <c i="3" r="J133"/>
  <c r="J129"/>
  <c i="4" r="BK119"/>
  <c r="BK121"/>
  <c i="2" r="J224"/>
  <c r="J148"/>
  <c r="BK231"/>
  <c r="BK234"/>
  <c r="BK208"/>
  <c r="J155"/>
  <c r="BK216"/>
  <c r="BK157"/>
  <c r="J186"/>
  <c r="BK144"/>
  <c r="J161"/>
  <c r="J137"/>
  <c r="J174"/>
  <c r="J202"/>
  <c r="J171"/>
  <c r="J157"/>
  <c i="1" r="AS94"/>
  <c i="4" r="J125"/>
  <c r="J123"/>
  <c i="2" r="J234"/>
  <c r="BK186"/>
  <c r="BK155"/>
  <c r="J177"/>
  <c r="J134"/>
  <c r="J184"/>
  <c r="BK128"/>
  <c i="3" r="BK124"/>
  <c i="4" r="J127"/>
  <c i="2" r="BK134"/>
  <c r="J204"/>
  <c r="BK174"/>
  <c r="BK131"/>
  <c r="BK188"/>
  <c r="BK184"/>
  <c r="BK140"/>
  <c r="J169"/>
  <c r="BK148"/>
  <c r="J140"/>
  <c r="J153"/>
  <c r="BK200"/>
  <c r="J180"/>
  <c r="BK177"/>
  <c r="J164"/>
  <c i="3" r="BK129"/>
  <c r="BK133"/>
  <c r="J124"/>
  <c i="4" r="BK123"/>
  <c r="J119"/>
  <c r="BK127"/>
  <c i="2" r="BK180"/>
  <c r="J208"/>
  <c r="J231"/>
  <c r="J192"/>
  <c r="BK151"/>
  <c r="J220"/>
  <c r="J167"/>
  <c r="J131"/>
  <c r="BK182"/>
  <c r="BK198"/>
  <c r="BK142"/>
  <c r="J216"/>
  <c r="J194"/>
  <c r="J159"/>
  <c r="BK171"/>
  <c r="BK161"/>
  <c i="3" r="J122"/>
  <c r="BK122"/>
  <c i="4" r="J129"/>
  <c i="2" l="1" r="BK121"/>
  <c r="J121"/>
  <c r="J98"/>
  <c r="T191"/>
  <c r="T121"/>
  <c r="T120"/>
  <c i="3" r="BK121"/>
  <c r="J121"/>
  <c r="J98"/>
  <c r="R121"/>
  <c r="R120"/>
  <c r="R119"/>
  <c r="R128"/>
  <c i="2" r="P191"/>
  <c i="3" r="BK128"/>
  <c r="J128"/>
  <c r="J99"/>
  <c i="4" r="P118"/>
  <c r="P117"/>
  <c i="1" r="AU97"/>
  <c i="2" r="R121"/>
  <c r="R120"/>
  <c r="R119"/>
  <c r="R191"/>
  <c i="3" r="P121"/>
  <c r="P120"/>
  <c r="T121"/>
  <c r="T120"/>
  <c r="T119"/>
  <c r="T128"/>
  <c i="4" r="BK118"/>
  <c r="BK117"/>
  <c r="J117"/>
  <c r="J96"/>
  <c r="R118"/>
  <c r="R117"/>
  <c i="2" r="P121"/>
  <c r="P120"/>
  <c r="P119"/>
  <c i="1" r="AU95"/>
  <c i="2" r="BK191"/>
  <c r="J191"/>
  <c r="J99"/>
  <c i="3" r="P128"/>
  <c i="4" r="T118"/>
  <c r="T117"/>
  <c r="E85"/>
  <c r="F92"/>
  <c r="J111"/>
  <c r="BE127"/>
  <c r="F91"/>
  <c r="J92"/>
  <c r="BE121"/>
  <c r="J91"/>
  <c r="BE119"/>
  <c r="BE123"/>
  <c r="BE125"/>
  <c r="BE129"/>
  <c i="3" r="E85"/>
  <c r="J113"/>
  <c r="J91"/>
  <c r="F92"/>
  <c r="F115"/>
  <c r="BE122"/>
  <c r="BE133"/>
  <c r="J92"/>
  <c r="BE124"/>
  <c r="BE129"/>
  <c r="BE126"/>
  <c i="2" r="J91"/>
  <c r="F115"/>
  <c r="BE159"/>
  <c r="E109"/>
  <c r="BE122"/>
  <c r="BE186"/>
  <c r="BE196"/>
  <c r="BE202"/>
  <c r="F92"/>
  <c r="J116"/>
  <c r="BE131"/>
  <c r="BE148"/>
  <c r="BE151"/>
  <c r="BE194"/>
  <c r="BE212"/>
  <c r="BE216"/>
  <c r="BE140"/>
  <c r="BE157"/>
  <c r="BE169"/>
  <c r="BE153"/>
  <c r="BE155"/>
  <c r="BE171"/>
  <c r="BE231"/>
  <c r="J113"/>
  <c r="BE125"/>
  <c r="BE177"/>
  <c r="BE134"/>
  <c r="BE142"/>
  <c r="BE146"/>
  <c r="BE200"/>
  <c r="BE220"/>
  <c r="BE167"/>
  <c r="BE174"/>
  <c r="BE137"/>
  <c r="BE144"/>
  <c r="BE180"/>
  <c r="BE188"/>
  <c r="BE204"/>
  <c r="BE208"/>
  <c r="BE224"/>
  <c r="BE228"/>
  <c r="BE234"/>
  <c r="BE192"/>
  <c r="BE198"/>
  <c r="BE128"/>
  <c r="BE161"/>
  <c r="BE164"/>
  <c r="BE182"/>
  <c r="BE184"/>
  <c r="F34"/>
  <c i="1" r="BA95"/>
  <c i="4" r="F35"/>
  <c i="1" r="BB97"/>
  <c i="3" r="J34"/>
  <c i="1" r="AW96"/>
  <c i="3" r="F36"/>
  <c i="1" r="BC96"/>
  <c i="3" r="F34"/>
  <c i="1" r="BA96"/>
  <c i="3" r="F37"/>
  <c i="1" r="BD96"/>
  <c i="3" r="F35"/>
  <c i="1" r="BB96"/>
  <c i="4" r="F36"/>
  <c i="1" r="BC97"/>
  <c i="2" r="F36"/>
  <c i="1" r="BC95"/>
  <c i="2" r="F37"/>
  <c i="1" r="BD95"/>
  <c i="4" r="J34"/>
  <c i="1" r="AW97"/>
  <c i="2" r="F35"/>
  <c i="1" r="BB95"/>
  <c i="4" r="F37"/>
  <c i="1" r="BD97"/>
  <c i="2" r="J34"/>
  <c i="1" r="AW95"/>
  <c i="4" r="F34"/>
  <c i="1" r="BA97"/>
  <c i="3" l="1" r="P119"/>
  <c i="1" r="AU96"/>
  <c i="2" r="T119"/>
  <c r="BK120"/>
  <c r="BK119"/>
  <c r="J119"/>
  <c i="3" r="BK120"/>
  <c r="J120"/>
  <c r="J97"/>
  <c i="4" r="J118"/>
  <c r="J97"/>
  <c i="2" r="J96"/>
  <c r="J120"/>
  <c r="J97"/>
  <c i="1" r="AU94"/>
  <c i="2" r="J33"/>
  <c i="1" r="AV95"/>
  <c r="AT95"/>
  <c i="4" r="J30"/>
  <c i="1" r="AG97"/>
  <c i="4" r="F33"/>
  <c i="1" r="AZ97"/>
  <c r="BA94"/>
  <c r="W30"/>
  <c i="2" r="J30"/>
  <c r="F33"/>
  <c i="1" r="AZ95"/>
  <c i="3" r="J33"/>
  <c i="1" r="AV96"/>
  <c r="AT96"/>
  <c r="BC94"/>
  <c r="AY94"/>
  <c i="3" r="F33"/>
  <c i="1" r="AZ96"/>
  <c i="4" r="J33"/>
  <c i="1" r="AV97"/>
  <c r="AT97"/>
  <c r="AN97"/>
  <c r="BD94"/>
  <c r="W33"/>
  <c r="BB94"/>
  <c r="AX94"/>
  <c l="1" r="AG95"/>
  <c i="3" r="BK119"/>
  <c r="J119"/>
  <c i="4" r="J39"/>
  <c i="2" r="J39"/>
  <c i="1" r="AN95"/>
  <c r="AZ94"/>
  <c r="W29"/>
  <c r="AW94"/>
  <c r="AK30"/>
  <c r="W31"/>
  <c i="3" r="J30"/>
  <c i="1" r="AG96"/>
  <c r="W32"/>
  <c i="3" l="1" r="J39"/>
  <c r="J96"/>
  <c i="1" r="AN96"/>
  <c r="AV94"/>
  <c r="AK29"/>
  <c r="AG94"/>
  <c r="AK26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<sst xmlns="http://schemas.openxmlformats.org/spreadsheetml/2006/main">
  <si>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</si>
  <si>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</si>
  <si>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</si>
  <si>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</si>
  <si>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</si>
  <si>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{dee283e1-a4e2-425e-b7dd-545e88f0fe7a}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</si>
  <si>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</si>
  <si>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</si>
  <si>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</si>
  <si>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</si>
  <si>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</si>
  <si>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</si>
  <si>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</si>
  <si>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</si>
  <si>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</si>
  <si>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</si>
  <si>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</si>
  <si>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kolejí a výhybek v žst. Přerov - 5. etapa</t>
  </si>
  <si>
    <t>KSO:</t>
  </si>
  <si>
    <t>CC-CZ:</t>
  </si>
  <si>
    <t>Místo:</t>
  </si>
  <si>
    <t xml:space="preserve"> </t>
  </si>
  <si>
    <t>Datum:</t>
  </si>
  <si>
    <t>25. 9. 2023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</si>
  <si>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</si>
  <si>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</si>
  <si>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</si>
  <si>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</si>
  <si>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</si>
  <si>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</si>
  <si>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</si>
  <si>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</si>
  <si>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</si>
  <si>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</si>
  <si>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</si>
  <si>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</si>
  <si>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</si>
  <si>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</si>
  <si>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</si>
  <si>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</si>
  <si>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</si>
  <si>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</si>
  <si>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</si>
  <si>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</si>
  <si>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</si>
  <si>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</si>
  <si>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</si>
  <si>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</si>
  <si>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</si>
  <si>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</si>
  <si>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</si>
  <si>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</si>
  <si>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</si>
  <si>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</si>
  <si>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</si>
  <si>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</si>
  <si>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</si>
  <si>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</si>
  <si>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</si>
  <si>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</si>
  <si>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</si>
  <si>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</si>
  <si>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</si>
  <si>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</si>
  <si>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</si>
  <si>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</si>
  <si>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</si>
  <si>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</si>
  <si>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</si>
  <si>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</si>
  <si>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</si>
  <si>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</si>
  <si>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</si>
  <si>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</si>
  <si>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</si>
  <si>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</si>
  <si>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</si>
  <si>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</si>
  <si>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</si>
  <si>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SK212</t>
  </si>
  <si>
    <t>STA</t>
  </si>
  <si>
    <t>1</t>
  </si>
  <si>
    <t>{a254180f-fe53-4353-af07-06fbe46e2779}</t>
  </si>
  <si>
    <t>2</t>
  </si>
  <si>
    <t>SO 02</t>
  </si>
  <si>
    <t>Oprava SK3a</t>
  </si>
  <si>
    <t>{fb35f30a-f5c1-4077-b0a3-53e055346955}</t>
  </si>
  <si>
    <t>SO 03</t>
  </si>
  <si>
    <t>VON</t>
  </si>
  <si>
    <t>{0bf2b7f4-d502-4fbe-bebf-372fd152927a}</t>
  </si>
  <si>
    <t>KRYCÍ LIST SOUPISU PRACÍ</t>
  </si>
  <si>
    <t>Objekt:</t>
  </si>
  <si>
    <t>SO 01 - Oprava SK212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</si>
  <si>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</si>
  <si>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</si>
  <si>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</si>
  <si>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</si>
  <si>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</si>
  <si>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</si>
  <si>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</si>
  <si>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</si>
  <si>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</si>
  <si>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</si>
  <si>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</si>
  <si>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</si>
  <si>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</si>
  <si>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</si>
  <si>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</si>
  <si>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</si>
  <si>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</si>
  <si>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</si>
  <si>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</si>
  <si>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</si>
  <si>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</si>
  <si>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</si>
  <si>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</si>
  <si>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</si>
  <si>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</si>
  <si>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</si>
  <si>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</si>
  <si>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5905020010</t>
  </si>
  <si>
    <t>Oprava stezky strojně s odstraněním drnu a nánosu do 10 cm</t>
  </si>
  <si>
    <t>m2</t>
  </si>
  <si>
    <t>Sborník UOŽI 01 2023</t>
  </si>
  <si>
    <t>4</t>
  </si>
  <si>
    <t>-174420421</t>
  </si>
  <si>
    <t>PP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</si>
  <si>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</si>
  <si>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VV</t>
  </si>
  <si>
    <t>757*1,4</t>
  </si>
  <si>
    <t>5905023030</t>
  </si>
  <si>
    <t>Úprava povrchu stezky rozprostřením štěrkodrtě přes 5 do 10 cm</t>
  </si>
  <si>
    <t>-1488883914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</si>
  <si>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</si>
  <si>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3</t>
  </si>
  <si>
    <t>5905025110</t>
  </si>
  <si>
    <t>Doplnění stezky štěrkodrtí souvislé</t>
  </si>
  <si>
    <t>m3</t>
  </si>
  <si>
    <t>513512899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</si>
  <si>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</si>
  <si>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757*1,4*0,07</t>
  </si>
  <si>
    <t>5905055010</t>
  </si>
  <si>
    <t>Odstranění stávajícího kolejového lože odtěžením v koleji</t>
  </si>
  <si>
    <t>142786177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</si>
  <si>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</si>
  <si>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1,88*757</t>
  </si>
  <si>
    <t>5905060010</t>
  </si>
  <si>
    <t>Zřízení nového kolejového lože v koleji</t>
  </si>
  <si>
    <t>-252355643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</si>
  <si>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</si>
  <si>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1,055*757</t>
  </si>
  <si>
    <t>6</t>
  </si>
  <si>
    <t>5905105030</t>
  </si>
  <si>
    <t>Doplnění KL kamenivem souvisle strojně v koleji</t>
  </si>
  <si>
    <t>-414936782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</si>
  <si>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</si>
  <si>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0,825*757</t>
  </si>
  <si>
    <t>7</t>
  </si>
  <si>
    <t>5905110010</t>
  </si>
  <si>
    <t>Snížení KL pod patou kolejnice v koleji</t>
  </si>
  <si>
    <t>km</t>
  </si>
  <si>
    <t>1882239708</t>
  </si>
  <si>
    <t>Snížení KL pod patou kolejnice v koleji. Poznámka: 1. V cenách jsou započteny náklady na snížení KL pod patou kolejnice ručně vidlemi. 2. V cenách nejsou obsaženy náklady na doplnění a dodávku kameniva.</t>
  </si>
  <si>
    <t>8</t>
  </si>
  <si>
    <t>5906130335</t>
  </si>
  <si>
    <t>Montáž kolejového roštu v ose koleje pražce betonové vystrojené, tvar R65</t>
  </si>
  <si>
    <t>-1935475042</t>
  </si>
  <si>
    <t>Montáž kolejového roštu v ose koleje pražce betonové vystrojené, tvar R65. Poznámka: 1. V cenách jsou započteny náklady na manipulaci a montáž KR, u pražců dřevěných nevystrojených i na vrtání pražců. 2. V cenách nejsou obsaženy náklady na dodávku materiálu.</t>
  </si>
  <si>
    <t>9</t>
  </si>
  <si>
    <t>5906135155</t>
  </si>
  <si>
    <t>Demontáž kolejového roštu koleje na úložišti pražce betonové, tvar S49, T, 49E1</t>
  </si>
  <si>
    <t>-1759940958</t>
  </si>
  <si>
    <t>Demontáž kolejového roštu koleje na úložišti pražce betonové,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</si>
  <si>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10</t>
  </si>
  <si>
    <t>5907050010</t>
  </si>
  <si>
    <t>Dělení kolejnic řezáním nebo rozbroušením, soustavy UIC60 nebo R65</t>
  </si>
  <si>
    <t>kus</t>
  </si>
  <si>
    <t>-961363676</t>
  </si>
  <si>
    <t>Dělení kolejnic řezáním nebo rozbroušením, soustavy UIC60 nebo R65. Poznámka: 1. V cenách jsou započteny náklady na manipulaci, podložení, označení a provedení řezu kolejnice.</t>
  </si>
  <si>
    <t>11</t>
  </si>
  <si>
    <t>5907050120</t>
  </si>
  <si>
    <t>Dělení kolejnic kyslíkem, soustavy S49 nebo T</t>
  </si>
  <si>
    <t>-1573455158</t>
  </si>
  <si>
    <t>Dělení kolejnic kyslíkem, soustavy S49 nebo T. Poznámka: 1. V cenách jsou započteny náklady na manipulaci, podložení, označení a provedení řezu kolejnice.</t>
  </si>
  <si>
    <t>"757/5*2"302</t>
  </si>
  <si>
    <t>12</t>
  </si>
  <si>
    <t>5909032020</t>
  </si>
  <si>
    <t>Přesná úprava GPK koleje směrové a výškové uspořádání pražce betonové</t>
  </si>
  <si>
    <t>-1625236748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</si>
  <si>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</si>
  <si>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13</t>
  </si>
  <si>
    <t>5910015220</t>
  </si>
  <si>
    <t>Odtavovací stykové svařování mobilní svářečkou kolejnic užitých délky do 150 m tv. R65</t>
  </si>
  <si>
    <t>svar</t>
  </si>
  <si>
    <t>1118553896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</si>
  <si>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</si>
  <si>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14</t>
  </si>
  <si>
    <t>5910020120</t>
  </si>
  <si>
    <t>Svařování kolejnic termitem plný předehřev standardní spára svar jednotlivý tv. R65</t>
  </si>
  <si>
    <t>-233377397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</si>
  <si>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</si>
  <si>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5910020320</t>
  </si>
  <si>
    <t>Svařování kolejnic termitem plný předehřev standardní spára svar přechodový tv. R65/S49</t>
  </si>
  <si>
    <t>-1274911585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</si>
  <si>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</si>
  <si>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</t>
  </si>
  <si>
    <t>5910035020</t>
  </si>
  <si>
    <t>Dosažení dovolené upínací teploty v BK prodloužením kolejnicového pásu v koleji tv. R65</t>
  </si>
  <si>
    <t>822779827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</si>
  <si>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</si>
  <si>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17</t>
  </si>
  <si>
    <t>5910040315</t>
  </si>
  <si>
    <t>Umožnění volné dilatace kolejnice demontáž upevňovadel s osazením kluzných podložek</t>
  </si>
  <si>
    <t>m</t>
  </si>
  <si>
    <t>1317207497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</si>
  <si>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</si>
  <si>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820*2</t>
  </si>
  <si>
    <t>18</t>
  </si>
  <si>
    <t>5910040415</t>
  </si>
  <si>
    <t>Umožnění volné dilatace kolejnice montáž upevňovadel s odstraněním kluzných podložek</t>
  </si>
  <si>
    <t>-969759740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</si>
  <si>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</si>
  <si>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</t>
  </si>
  <si>
    <t>5910136010</t>
  </si>
  <si>
    <t>Montáž pražcové kotvy v koleji</t>
  </si>
  <si>
    <t>-1206251107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</si>
  <si>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</si>
  <si>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20</t>
  </si>
  <si>
    <t>5915020010</t>
  </si>
  <si>
    <t>Povrchová úprava plochy železničního spodku</t>
  </si>
  <si>
    <t>1483548292</t>
  </si>
  <si>
    <t>Povrchová úprava plochy železničního spodku. Poznámka: 1. V cenách jsou započteny náklady na urovnání a úpravu ploch nebo skládek výzisku kameniva a zeminy s jejich případnou rekultivací.</t>
  </si>
  <si>
    <t>5999010010</t>
  </si>
  <si>
    <t>Vyjmutí a snesení konstrukcí nebo dílů hmotnosti do 10 t</t>
  </si>
  <si>
    <t>t</t>
  </si>
  <si>
    <t>-1257338774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</si>
  <si>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</si>
  <si>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534,076*0,757</t>
  </si>
  <si>
    <t>22</t>
  </si>
  <si>
    <t>M</t>
  </si>
  <si>
    <t>5955101005</t>
  </si>
  <si>
    <t>Kamenivo drcené štěrk frakce 31,5/63 třídy min. BII</t>
  </si>
  <si>
    <t>512</t>
  </si>
  <si>
    <t>-1671492369</t>
  </si>
  <si>
    <t>1,88*757*1,67</t>
  </si>
  <si>
    <t>23</t>
  </si>
  <si>
    <t>5955101030</t>
  </si>
  <si>
    <t>Kamenivo drcené drť frakce 8/16</t>
  </si>
  <si>
    <t>-1568699549</t>
  </si>
  <si>
    <t>757*1,4*0,07*1,8</t>
  </si>
  <si>
    <t>24</t>
  </si>
  <si>
    <t>5960101005</t>
  </si>
  <si>
    <t>Pražcové kotvy TDHB pro pražec betonový SB 8</t>
  </si>
  <si>
    <t>-1236524304</t>
  </si>
  <si>
    <t>25</t>
  </si>
  <si>
    <t>5960101010</t>
  </si>
  <si>
    <t>Pražcové kotvy TDHB pro pražec betonový SB 6</t>
  </si>
  <si>
    <t>1287517024</t>
  </si>
  <si>
    <t>26</t>
  </si>
  <si>
    <t>5960101040</t>
  </si>
  <si>
    <t>Pražcové kotvy TDHB pro pražec dřevěný</t>
  </si>
  <si>
    <t>1705995339</t>
  </si>
  <si>
    <t>27</t>
  </si>
  <si>
    <t>5964105030</t>
  </si>
  <si>
    <t>Díly pro odvodnění betonové poklop na šachtu 1300/80</t>
  </si>
  <si>
    <t>-635863835</t>
  </si>
  <si>
    <t>28</t>
  </si>
  <si>
    <t>5964133015R</t>
  </si>
  <si>
    <t>Geotextilie filtrační</t>
  </si>
  <si>
    <t>-97329222</t>
  </si>
  <si>
    <t>Geotextilie filtrační. Poznámka: V cenách jsou započteny i náklady na položení a dodání geotextilie včetně přesahů.</t>
  </si>
  <si>
    <t>757*5</t>
  </si>
  <si>
    <t>OST</t>
  </si>
  <si>
    <t>Ostatní</t>
  </si>
  <si>
    <t>29</t>
  </si>
  <si>
    <t>7592005076</t>
  </si>
  <si>
    <t>Montáž počítacího bodu počítače náprav ALCATEL SK30</t>
  </si>
  <si>
    <t>-1498397349</t>
  </si>
  <si>
    <t>Montáž počítacího bodu počítače náprav ALCATEL SK30 - uložení a připevnění na určené místo, seřízení polohy, přezkoušení</t>
  </si>
  <si>
    <t>30</t>
  </si>
  <si>
    <t>7592005162</t>
  </si>
  <si>
    <t>Montáž balízy do kolejiště pomocí mezikolejnicového upevňovadla (Clamp, Vortok apod)</t>
  </si>
  <si>
    <t>-86978098</t>
  </si>
  <si>
    <t>31</t>
  </si>
  <si>
    <t>7592007076</t>
  </si>
  <si>
    <t>Demontáž počítacího bodu počítače náprav ALCATEL SK30</t>
  </si>
  <si>
    <t>-251097515</t>
  </si>
  <si>
    <t>32</t>
  </si>
  <si>
    <t>7592007160</t>
  </si>
  <si>
    <t>Demontáž balízy úplná včetně upevňovací sady</t>
  </si>
  <si>
    <t>-1952030033</t>
  </si>
  <si>
    <t>33</t>
  </si>
  <si>
    <t>7594105360</t>
  </si>
  <si>
    <t>Montáž lanového propojení stykového č.v. 70 301</t>
  </si>
  <si>
    <t>1882170790</t>
  </si>
  <si>
    <t>Montáž lanového propojení stykového č.v. 70 301 - rozměření místa připojení, případné vyvrtání otvorů, montáž kompletní sady lanových propojení dvojice stykových transformátorů</t>
  </si>
  <si>
    <t>34</t>
  </si>
  <si>
    <t>7594107415</t>
  </si>
  <si>
    <t>Demontáž lanového ukolejnění / propojení ze stojiny kolejnice</t>
  </si>
  <si>
    <t>-1019351645</t>
  </si>
  <si>
    <t>35</t>
  </si>
  <si>
    <t>9902100100</t>
  </si>
  <si>
    <t>Doprava obousměrná mechanizací o nosnosti přes 3,5 t sypanin (kameniva, písku, suti, dlažebních kostek, atd.) do 10 km</t>
  </si>
  <si>
    <t>-889785612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</si>
  <si>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</si>
  <si>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</t>
  </si>
  <si>
    <t>Poznámka k položce:_x000d_
Přeprava kameniva ke SK115 v Přerově.</t>
  </si>
  <si>
    <t>36</t>
  </si>
  <si>
    <t>9902200100</t>
  </si>
  <si>
    <t>Doprava obousměrná mechanizací o nosnosti přes 3,5 t objemnějšího kusového materiálu (prefabrikátů, stožárů, výhybek, rozvaděčů, vybouraných hmot atd.) do 10 km</t>
  </si>
  <si>
    <t>1182327662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</si>
  <si>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</si>
  <si>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Pražce a kolejnice z Přerova.</t>
  </si>
  <si>
    <t>1035*0,300+1700*0,06487</t>
  </si>
  <si>
    <t>37</t>
  </si>
  <si>
    <t>9902200200</t>
  </si>
  <si>
    <t>Doprava obousměrná mechanizací o nosnosti přes 3,5 t objemnějšího kusového materiálu (prefabrikátů, stožárů, výhybek, rozvaděčů, vybouraných hmot atd.) do 20 km</t>
  </si>
  <si>
    <t>275609994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</si>
  <si>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</si>
  <si>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 xml:space="preserve">Poznámka k položce:_x000d_
Pražce z Brodku u Přerova. </t>
  </si>
  <si>
    <t>100*0,300</t>
  </si>
  <si>
    <t>38</t>
  </si>
  <si>
    <t>9902400400</t>
  </si>
  <si>
    <t>Doprava jednosměrná mechanizací o nosnosti přes 3,5 t objemnějšího kusového materiálu (prefabrikátů, stožárů, výhybek, rozvaděčů, vybouraných hmot atd.) do 40 km</t>
  </si>
  <si>
    <t>1187647856</t>
  </si>
  <si>
    <t>Doprava jednosměrná mechanizací o nosnosti přes 3,5 t objemnějšího kusového materiálu (prefabrikátů, stožárů, výhybek, rozvaděčů, vybouraných hmot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</si>
  <si>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Doprava pražcových kotev, geotextílie a poklopu</t>
  </si>
  <si>
    <t>0,390+1,136+0,270</t>
  </si>
  <si>
    <t>39</t>
  </si>
  <si>
    <t>9902300400</t>
  </si>
  <si>
    <t>Doprava jednosměrná mechanizací o nosnosti přes 3,5 t sypanin (kameniva, písku, suti, dlažebních kostek, atd.) do 40 km</t>
  </si>
  <si>
    <t>-861759240</t>
  </si>
  <si>
    <t>Doprava jednosměrná mechanizací o nosnosti přes 3,5 t sypanin (kameniva, písku, suti, dlažebních kostek,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</si>
  <si>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Kamenivo. Poznámka k položce: Objednatel předpokládá dopravu materiálu z nejbližšího místa (lomu, skládky) a to s využitím dopravy po železnici s využitím systému volných vozů, tzn. bez fakturace zpáteční cesty.</t>
  </si>
  <si>
    <t>2376,677+133,535</t>
  </si>
  <si>
    <t>40</t>
  </si>
  <si>
    <t>9902900200</t>
  </si>
  <si>
    <t>Naložení objemnějšího kusového materiálu, vybouraných hmot</t>
  </si>
  <si>
    <t>-932335390</t>
  </si>
  <si>
    <t xml:space="preserve"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</si>
  <si>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položce:_x000d_
Betonové pražce a kolejnice</t>
  </si>
  <si>
    <t>1135*0,3+1700*0,06487+0,390</t>
  </si>
  <si>
    <t>41</t>
  </si>
  <si>
    <t>9903200100</t>
  </si>
  <si>
    <t>Přeprava mechanizace na místo prováděných prací o hmotnosti přes 12 t přes 50 do 100 km</t>
  </si>
  <si>
    <t>-257784840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</si>
  <si>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</si>
  <si>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 xml:space="preserve">Poznámka k položce:_x000d_
Mechanizace pro vyjmutí KR, úpravu GPK a KL, úpravu štěrku. </t>
  </si>
  <si>
    <t>42</t>
  </si>
  <si>
    <t>9903200200</t>
  </si>
  <si>
    <t>Přeprava mechanizace na místo prováděných prací o hmotnosti přes 12 t do 200 km</t>
  </si>
  <si>
    <t>-1138668128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</si>
  <si>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</si>
  <si>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 xml:space="preserve">Poznámka k položce:_x000d_
Mechanizace na zřízení svarů odtavovací metodou. </t>
  </si>
  <si>
    <t>43</t>
  </si>
  <si>
    <t>9909000400</t>
  </si>
  <si>
    <t>Poplatek za likvidaci plastových součástí</t>
  </si>
  <si>
    <t>-1654078811</t>
  </si>
  <si>
    <t xml:space="preserve"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</si>
  <si>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0,816*0,757</t>
  </si>
  <si>
    <t>SO 02 - Oprava SK3a</t>
  </si>
  <si>
    <t>5906015010</t>
  </si>
  <si>
    <t>Výměna pražce malou těžící mechanizací v KL otevřeném i zapuštěném pražec dřevěný příčný nevystrojený</t>
  </si>
  <si>
    <t>1493696216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</si>
  <si>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</si>
  <si>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</si>
  <si>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</si>
  <si>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2023111434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</si>
  <si>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</si>
  <si>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5906055020</t>
  </si>
  <si>
    <t>Příplatek za současnou výměnu pražce s podkladnicovým upevněním a kompletů a pryžových podložek</t>
  </si>
  <si>
    <t>-2126142482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</si>
  <si>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</si>
  <si>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9902200500</t>
  </si>
  <si>
    <t>Doprava obousměrná mechanizací o nosnosti přes 3,5 t objemnějšího kusového materiálu (prefabrikátů, stožárů, výhybek, rozvaděčů, vybouraných hmot atd.) do 60 km</t>
  </si>
  <si>
    <t>708315275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</si>
  <si>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</si>
  <si>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Pražce z Troubelic</t>
  </si>
  <si>
    <t>550*0,300</t>
  </si>
  <si>
    <t>989081312</t>
  </si>
  <si>
    <t>550*0,3</t>
  </si>
  <si>
    <t>SO 03 - VON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</si>
  <si>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</si>
  <si>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</si>
  <si>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</si>
  <si>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</si>
  <si>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</si>
  <si>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228761117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</si>
  <si>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</si>
  <si>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</si>
  <si>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</si>
  <si>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-126446908</t>
  </si>
  <si>
    <t>022111001</t>
  </si>
  <si>
    <t>Geodetické práce Kontrola PPK při směrové a výškové úpravě koleje zaměřením APK trať jednokolejná</t>
  </si>
  <si>
    <t>-144553961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</si>
  <si>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</si>
  <si>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</si>
  <si>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</si>
  <si>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hod</t>
  </si>
  <si>
    <t>-1219729843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</si>
  <si>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</si>
  <si>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</si>
  <si>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</si>
  <si>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soubor</t>
  </si>
  <si>
    <t>-1744771657</t>
  </si>
  <si>
    <t>033131001</t>
  </si>
  <si>
    <t>Provozní vlivy Organizační zajištění prací při zřizování a udržování BK kolejí a výhybek</t>
  </si>
  <si>
    <t>670635138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</si>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</sst>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202311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kolejí a výhybek v žst. Přerov - 5. etapa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25. 9. 2023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Oprava SK212'!J30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'SO 01 - Oprava SK212'!P119</f>
        <v>0</v>
      </c>
      <c r="AV95" s="126">
        <f>'SO 01 - Oprava SK212'!J33</f>
        <v>0</v>
      </c>
      <c r="AW95" s="126">
        <f>'SO 01 - Oprava SK212'!J34</f>
        <v>0</v>
      </c>
      <c r="AX95" s="126">
        <f>'SO 01 - Oprava SK212'!J35</f>
        <v>0</v>
      </c>
      <c r="AY95" s="126">
        <f>'SO 01 - Oprava SK212'!J36</f>
        <v>0</v>
      </c>
      <c r="AZ95" s="126">
        <f>'SO 01 - Oprava SK212'!F33</f>
        <v>0</v>
      </c>
      <c r="BA95" s="126">
        <f>'SO 01 - Oprava SK212'!F34</f>
        <v>0</v>
      </c>
      <c r="BB95" s="126">
        <f>'SO 01 - Oprava SK212'!F35</f>
        <v>0</v>
      </c>
      <c r="BC95" s="126">
        <f>'SO 01 - Oprava SK212'!F36</f>
        <v>0</v>
      </c>
      <c r="BD95" s="128">
        <f>'SO 01 - Oprava SK212'!F37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16.5" customHeight="1">
      <c r="A96" s="117" t="s">
        <v>77</v>
      </c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 02 - Oprava SK3a'!J30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25">
        <v>0</v>
      </c>
      <c r="AT96" s="126">
        <f>ROUND(SUM(AV96:AW96),2)</f>
        <v>0</v>
      </c>
      <c r="AU96" s="127">
        <f>'SO 02 - Oprava SK3a'!P119</f>
        <v>0</v>
      </c>
      <c r="AV96" s="126">
        <f>'SO 02 - Oprava SK3a'!J33</f>
        <v>0</v>
      </c>
      <c r="AW96" s="126">
        <f>'SO 02 - Oprava SK3a'!J34</f>
        <v>0</v>
      </c>
      <c r="AX96" s="126">
        <f>'SO 02 - Oprava SK3a'!J35</f>
        <v>0</v>
      </c>
      <c r="AY96" s="126">
        <f>'SO 02 - Oprava SK3a'!J36</f>
        <v>0</v>
      </c>
      <c r="AZ96" s="126">
        <f>'SO 02 - Oprava SK3a'!F33</f>
        <v>0</v>
      </c>
      <c r="BA96" s="126">
        <f>'SO 02 - Oprava SK3a'!F34</f>
        <v>0</v>
      </c>
      <c r="BB96" s="126">
        <f>'SO 02 - Oprava SK3a'!F35</f>
        <v>0</v>
      </c>
      <c r="BC96" s="126">
        <f>'SO 02 - Oprava SK3a'!F36</f>
        <v>0</v>
      </c>
      <c r="BD96" s="128">
        <f>'SO 02 - Oprava SK3a'!F37</f>
        <v>0</v>
      </c>
      <c r="BE96" s="7"/>
      <c r="BT96" s="129" t="s">
        <v>81</v>
      </c>
      <c r="BV96" s="129" t="s">
        <v>75</v>
      </c>
      <c r="BW96" s="129" t="s">
        <v>86</v>
      </c>
      <c r="BX96" s="129" t="s">
        <v>5</v>
      </c>
      <c r="CL96" s="129" t="s">
        <v>1</v>
      </c>
      <c r="CM96" s="129" t="s">
        <v>83</v>
      </c>
    </row>
    <row r="97" s="7" customFormat="1" ht="16.5" customHeight="1">
      <c r="A97" s="117" t="s">
        <v>77</v>
      </c>
      <c r="B97" s="118"/>
      <c r="C97" s="119"/>
      <c r="D97" s="120" t="s">
        <v>87</v>
      </c>
      <c r="E97" s="120"/>
      <c r="F97" s="120"/>
      <c r="G97" s="120"/>
      <c r="H97" s="120"/>
      <c r="I97" s="121"/>
      <c r="J97" s="120" t="s">
        <v>88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'SO 03 - VON'!J30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80</v>
      </c>
      <c r="AR97" s="124"/>
      <c r="AS97" s="130">
        <v>0</v>
      </c>
      <c r="AT97" s="131">
        <f>ROUND(SUM(AV97:AW97),2)</f>
        <v>0</v>
      </c>
      <c r="AU97" s="132">
        <f>'SO 03 - VON'!P117</f>
        <v>0</v>
      </c>
      <c r="AV97" s="131">
        <f>'SO 03 - VON'!J33</f>
        <v>0</v>
      </c>
      <c r="AW97" s="131">
        <f>'SO 03 - VON'!J34</f>
        <v>0</v>
      </c>
      <c r="AX97" s="131">
        <f>'SO 03 - VON'!J35</f>
        <v>0</v>
      </c>
      <c r="AY97" s="131">
        <f>'SO 03 - VON'!J36</f>
        <v>0</v>
      </c>
      <c r="AZ97" s="131">
        <f>'SO 03 - VON'!F33</f>
        <v>0</v>
      </c>
      <c r="BA97" s="131">
        <f>'SO 03 - VON'!F34</f>
        <v>0</v>
      </c>
      <c r="BB97" s="131">
        <f>'SO 03 - VON'!F35</f>
        <v>0</v>
      </c>
      <c r="BC97" s="131">
        <f>'SO 03 - VON'!F36</f>
        <v>0</v>
      </c>
      <c r="BD97" s="133">
        <f>'SO 03 - VON'!F37</f>
        <v>0</v>
      </c>
      <c r="BE97" s="7"/>
      <c r="BT97" s="129" t="s">
        <v>81</v>
      </c>
      <c r="BV97" s="129" t="s">
        <v>75</v>
      </c>
      <c r="BW97" s="129" t="s">
        <v>89</v>
      </c>
      <c r="BX97" s="129" t="s">
        <v>5</v>
      </c>
      <c r="CL97" s="129" t="s">
        <v>1</v>
      </c>
      <c r="CM97" s="129" t="s">
        <v>83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lyyhmChtDNmumVuFve3dcOsKHfOb2XlOyi1BbkRK9HY1282djkx3XSxd5sZjiOA1qotVf3McmM4X7KkQNilICw==" hashValue="0lkrSJYNcT2UXDawYlUbtCAsg2PBMeHVUR5ygvWH1puPM3/AMxM3kxRUd/ErHWFLIOAkqB+GeGcdcLR2a78jH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Oprava SK212'!C2" display="/"/>
    <hyperlink ref="A96" location="'SO 02 - Oprava SK3a'!C2" display="/"/>
    <hyperlink ref="A97" location="'SO 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Oprava kolejí a výhybek v žst. Přerov - 5. etapa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25. 9. 2023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ROUND((SUM(BE119:BE236)),  2)</f>
        <v>0</v>
      </c>
      <c r="G33" s="36"/>
      <c r="H33" s="36"/>
      <c r="I33" s="153">
        <v>0.20999999999999999</v>
      </c>
      <c r="J33" s="152">
        <f>ROUND(((SUM(BE119:BE236))*I33),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ROUND((SUM(BF119:BF236)),  2)</f>
        <v>0</v>
      </c>
      <c r="G34" s="36"/>
      <c r="H34" s="36"/>
      <c r="I34" s="153">
        <v>0.14999999999999999</v>
      </c>
      <c r="J34" s="152">
        <f>ROUND(((SUM(BF119:BF236))*I34),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ROUND((SUM(BG119:BG236)),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ROUND((SUM(BH119:BH236)),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ROUND((SUM(BI119:BI236)),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Oprava kolejí a výhybek v žst. Přerov - 5. 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01 - Oprava SK212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25. 9. 2023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J119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J120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J121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7"/>
      <c r="C99" s="178"/>
      <c r="D99" s="179" t="s">
        <v>100</v>
      </c>
      <c r="E99" s="180"/>
      <c r="F99" s="180"/>
      <c r="G99" s="180"/>
      <c r="H99" s="180"/>
      <c r="I99" s="180"/>
      <c r="J99" s="181">
        <f>J191</f>
        <v>0</v>
      </c>
      <c r="K99" s="178"/>
      <c r="L99" s="18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101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72" t="str">
        <f>E7</f>
        <v>Oprava kolejí a výhybek v žst. Přerov - 5. 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91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E9</f>
        <v>SO 01 - Oprava SK212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8"/>
      <c r="E113" s="38"/>
      <c r="F113" s="25" t="str">
        <f>F12</f>
        <v xml:space="preserve"> </v>
      </c>
      <c r="G113" s="38"/>
      <c r="H113" s="38"/>
      <c r="I113" s="30" t="s">
        <v>22</v>
      </c>
      <c r="J113" s="77" t="str">
        <f>IF(J12="","",J12)</f>
        <v>25. 9. 2023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24</v>
      </c>
      <c r="D115" s="38"/>
      <c r="E115" s="38"/>
      <c r="F115" s="25" t="str">
        <f>E15</f>
        <v xml:space="preserve"> </v>
      </c>
      <c r="G115" s="38"/>
      <c r="H115" s="38"/>
      <c r="I115" s="30" t="s">
        <v>29</v>
      </c>
      <c r="J115" s="34" t="str">
        <f>E21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27</v>
      </c>
      <c r="D116" s="38"/>
      <c r="E116" s="38"/>
      <c r="F116" s="25" t="str">
        <f>IF(E18="","",E18)</f>
        <v>Vyplň údaj</v>
      </c>
      <c r="G116" s="38"/>
      <c r="H116" s="38"/>
      <c r="I116" s="30" t="s">
        <v>31</v>
      </c>
      <c r="J116" s="34" t="str">
        <f>E24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89"/>
      <c r="B118" s="190"/>
      <c r="C118" s="191" t="s">
        <v>102</v>
      </c>
      <c r="D118" s="192" t="s">
        <v>58</v>
      </c>
      <c r="E118" s="192" t="s">
        <v>54</v>
      </c>
      <c r="F118" s="192" t="s">
        <v>55</v>
      </c>
      <c r="G118" s="192" t="s">
        <v>103</v>
      </c>
      <c r="H118" s="192" t="s">
        <v>104</v>
      </c>
      <c r="I118" s="192" t="s">
        <v>105</v>
      </c>
      <c r="J118" s="192" t="s">
        <v>95</v>
      </c>
      <c r="K118" s="193" t="s">
        <v>106</v>
      </c>
      <c r="L118" s="194"/>
      <c r="M118" s="98" t="s">
        <v>1</v>
      </c>
      <c r="N118" s="99" t="s">
        <v>37</v>
      </c>
      <c r="O118" s="99" t="s">
        <v>107</v>
      </c>
      <c r="P118" s="99" t="s">
        <v>108</v>
      </c>
      <c r="Q118" s="99" t="s">
        <v>109</v>
      </c>
      <c r="R118" s="99" t="s">
        <v>110</v>
      </c>
      <c r="S118" s="99" t="s">
        <v>111</v>
      </c>
      <c r="T118" s="100" t="s">
        <v>112</v>
      </c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</row>
    <row r="119" s="2" customFormat="1" ht="22.8" customHeight="1">
      <c r="A119" s="36"/>
      <c r="B119" s="37"/>
      <c r="C119" s="105" t="s">
        <v>113</v>
      </c>
      <c r="D119" s="38"/>
      <c r="E119" s="38"/>
      <c r="F119" s="38"/>
      <c r="G119" s="38"/>
      <c r="H119" s="38"/>
      <c r="I119" s="38"/>
      <c r="J119" s="195">
        <f>BK119</f>
        <v>0</v>
      </c>
      <c r="K119" s="38"/>
      <c r="L119" s="42"/>
      <c r="M119" s="101"/>
      <c r="N119" s="196"/>
      <c r="O119" s="102"/>
      <c r="P119" s="197">
        <f>P120+P191</f>
        <v>0</v>
      </c>
      <c r="Q119" s="102"/>
      <c r="R119" s="197">
        <f>R120+R191</f>
        <v>2510.8504900000003</v>
      </c>
      <c r="S119" s="102"/>
      <c r="T119" s="198">
        <f>T120+T191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72</v>
      </c>
      <c r="AU119" s="15" t="s">
        <v>97</v>
      </c>
      <c r="BK119" s="199">
        <f>BK120+BK191</f>
        <v>0</v>
      </c>
    </row>
    <row r="120" s="12" customFormat="1" ht="25.92" customHeight="1">
      <c r="A120" s="12"/>
      <c r="B120" s="200"/>
      <c r="C120" s="201"/>
      <c r="D120" s="202" t="s">
        <v>72</v>
      </c>
      <c r="E120" s="203" t="s">
        <v>114</v>
      </c>
      <c r="F120" s="203" t="s">
        <v>115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2510.8504900000003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81</v>
      </c>
      <c r="AT120" s="212" t="s">
        <v>72</v>
      </c>
      <c r="AU120" s="212" t="s">
        <v>73</v>
      </c>
      <c r="AY120" s="211" t="s">
        <v>116</v>
      </c>
      <c r="BK120" s="213">
        <f>BK121</f>
        <v>0</v>
      </c>
    </row>
    <row r="121" s="12" customFormat="1" ht="22.8" customHeight="1">
      <c r="A121" s="12"/>
      <c r="B121" s="200"/>
      <c r="C121" s="201"/>
      <c r="D121" s="202" t="s">
        <v>72</v>
      </c>
      <c r="E121" s="214" t="s">
        <v>117</v>
      </c>
      <c r="F121" s="214" t="s">
        <v>118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SUM(P122:P190)</f>
        <v>0</v>
      </c>
      <c r="Q121" s="208"/>
      <c r="R121" s="209">
        <f>SUM(R122:R190)</f>
        <v>2510.8504900000003</v>
      </c>
      <c r="S121" s="208"/>
      <c r="T121" s="210">
        <f>SUM(T122:T190)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81</v>
      </c>
      <c r="AT121" s="212" t="s">
        <v>72</v>
      </c>
      <c r="AU121" s="212" t="s">
        <v>81</v>
      </c>
      <c r="AY121" s="211" t="s">
        <v>116</v>
      </c>
      <c r="BK121" s="213">
        <f>SUM(BK122:BK190)</f>
        <v>0</v>
      </c>
    </row>
    <row r="122" s="2" customFormat="1" ht="24.15" customHeight="1">
      <c r="A122" s="36"/>
      <c r="B122" s="37"/>
      <c r="C122" s="216" t="s">
        <v>81</v>
      </c>
      <c r="D122" s="216" t="s">
        <v>119</v>
      </c>
      <c r="E122" s="217" t="s">
        <v>120</v>
      </c>
      <c r="F122" s="218" t="s">
        <v>121</v>
      </c>
      <c r="G122" s="219" t="s">
        <v>122</v>
      </c>
      <c r="H122" s="220">
        <v>1059.8</v>
      </c>
      <c r="I122" s="221"/>
      <c r="J122" s="222">
        <f>ROUND(I122*H122,2)</f>
        <v>0</v>
      </c>
      <c r="K122" s="218" t="s">
        <v>123</v>
      </c>
      <c r="L122" s="42"/>
      <c r="M122" s="223" t="s">
        <v>1</v>
      </c>
      <c r="N122" s="224" t="s">
        <v>38</v>
      </c>
      <c r="O122" s="89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7" t="s">
        <v>124</v>
      </c>
      <c r="AT122" s="227" t="s">
        <v>119</v>
      </c>
      <c r="AU122" s="227" t="s">
        <v>83</v>
      </c>
      <c r="AY122" s="15" t="s">
        <v>116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5" t="s">
        <v>81</v>
      </c>
      <c r="BK122" s="228">
        <f>ROUND(I122*H122,2)</f>
        <v>0</v>
      </c>
      <c r="BL122" s="15" t="s">
        <v>124</v>
      </c>
      <c r="BM122" s="227" t="s">
        <v>125</v>
      </c>
    </row>
    <row r="123" s="2" customFormat="1">
      <c r="A123" s="36"/>
      <c r="B123" s="37"/>
      <c r="C123" s="38"/>
      <c r="D123" s="229" t="s">
        <v>126</v>
      </c>
      <c r="E123" s="38"/>
      <c r="F123" s="230" t="s">
        <v>127</v>
      </c>
      <c r="G123" s="38"/>
      <c r="H123" s="38"/>
      <c r="I123" s="231"/>
      <c r="J123" s="38"/>
      <c r="K123" s="38"/>
      <c r="L123" s="42"/>
      <c r="M123" s="232"/>
      <c r="N123" s="233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126</v>
      </c>
      <c r="AU123" s="15" t="s">
        <v>83</v>
      </c>
    </row>
    <row r="124" s="13" customFormat="1">
      <c r="A124" s="13"/>
      <c r="B124" s="234"/>
      <c r="C124" s="235"/>
      <c r="D124" s="229" t="s">
        <v>128</v>
      </c>
      <c r="E124" s="236" t="s">
        <v>1</v>
      </c>
      <c r="F124" s="237" t="s">
        <v>129</v>
      </c>
      <c r="G124" s="235"/>
      <c r="H124" s="238">
        <v>1059.8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128</v>
      </c>
      <c r="AU124" s="244" t="s">
        <v>83</v>
      </c>
      <c r="AV124" s="13" t="s">
        <v>83</v>
      </c>
      <c r="AW124" s="13" t="s">
        <v>30</v>
      </c>
      <c r="AX124" s="13" t="s">
        <v>81</v>
      </c>
      <c r="AY124" s="244" t="s">
        <v>116</v>
      </c>
    </row>
    <row r="125" s="2" customFormat="1" ht="24.15" customHeight="1">
      <c r="A125" s="36"/>
      <c r="B125" s="37"/>
      <c r="C125" s="216" t="s">
        <v>83</v>
      </c>
      <c r="D125" s="216" t="s">
        <v>119</v>
      </c>
      <c r="E125" s="217" t="s">
        <v>130</v>
      </c>
      <c r="F125" s="218" t="s">
        <v>131</v>
      </c>
      <c r="G125" s="219" t="s">
        <v>122</v>
      </c>
      <c r="H125" s="220">
        <v>1059.8</v>
      </c>
      <c r="I125" s="221"/>
      <c r="J125" s="222">
        <f>ROUND(I125*H125,2)</f>
        <v>0</v>
      </c>
      <c r="K125" s="218" t="s">
        <v>123</v>
      </c>
      <c r="L125" s="42"/>
      <c r="M125" s="223" t="s">
        <v>1</v>
      </c>
      <c r="N125" s="224" t="s">
        <v>38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124</v>
      </c>
      <c r="AT125" s="227" t="s">
        <v>119</v>
      </c>
      <c r="AU125" s="227" t="s">
        <v>83</v>
      </c>
      <c r="AY125" s="15" t="s">
        <v>116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81</v>
      </c>
      <c r="BK125" s="228">
        <f>ROUND(I125*H125,2)</f>
        <v>0</v>
      </c>
      <c r="BL125" s="15" t="s">
        <v>124</v>
      </c>
      <c r="BM125" s="227" t="s">
        <v>132</v>
      </c>
    </row>
    <row r="126" s="2" customFormat="1">
      <c r="A126" s="36"/>
      <c r="B126" s="37"/>
      <c r="C126" s="38"/>
      <c r="D126" s="229" t="s">
        <v>126</v>
      </c>
      <c r="E126" s="38"/>
      <c r="F126" s="230" t="s">
        <v>133</v>
      </c>
      <c r="G126" s="38"/>
      <c r="H126" s="38"/>
      <c r="I126" s="231"/>
      <c r="J126" s="38"/>
      <c r="K126" s="38"/>
      <c r="L126" s="42"/>
      <c r="M126" s="232"/>
      <c r="N126" s="23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126</v>
      </c>
      <c r="AU126" s="15" t="s">
        <v>83</v>
      </c>
    </row>
    <row r="127" s="13" customFormat="1">
      <c r="A127" s="13"/>
      <c r="B127" s="234"/>
      <c r="C127" s="235"/>
      <c r="D127" s="229" t="s">
        <v>128</v>
      </c>
      <c r="E127" s="236" t="s">
        <v>1</v>
      </c>
      <c r="F127" s="237" t="s">
        <v>129</v>
      </c>
      <c r="G127" s="235"/>
      <c r="H127" s="238">
        <v>1059.8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128</v>
      </c>
      <c r="AU127" s="244" t="s">
        <v>83</v>
      </c>
      <c r="AV127" s="13" t="s">
        <v>83</v>
      </c>
      <c r="AW127" s="13" t="s">
        <v>30</v>
      </c>
      <c r="AX127" s="13" t="s">
        <v>81</v>
      </c>
      <c r="AY127" s="244" t="s">
        <v>116</v>
      </c>
    </row>
    <row r="128" s="2" customFormat="1" ht="16.5" customHeight="1">
      <c r="A128" s="36"/>
      <c r="B128" s="37"/>
      <c r="C128" s="216" t="s">
        <v>134</v>
      </c>
      <c r="D128" s="216" t="s">
        <v>119</v>
      </c>
      <c r="E128" s="217" t="s">
        <v>135</v>
      </c>
      <c r="F128" s="218" t="s">
        <v>136</v>
      </c>
      <c r="G128" s="219" t="s">
        <v>137</v>
      </c>
      <c r="H128" s="220">
        <v>74.186000000000007</v>
      </c>
      <c r="I128" s="221"/>
      <c r="J128" s="222">
        <f>ROUND(I128*H128,2)</f>
        <v>0</v>
      </c>
      <c r="K128" s="218" t="s">
        <v>123</v>
      </c>
      <c r="L128" s="42"/>
      <c r="M128" s="223" t="s">
        <v>1</v>
      </c>
      <c r="N128" s="224" t="s">
        <v>38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124</v>
      </c>
      <c r="AT128" s="227" t="s">
        <v>119</v>
      </c>
      <c r="AU128" s="227" t="s">
        <v>83</v>
      </c>
      <c r="AY128" s="15" t="s">
        <v>116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81</v>
      </c>
      <c r="BK128" s="228">
        <f>ROUND(I128*H128,2)</f>
        <v>0</v>
      </c>
      <c r="BL128" s="15" t="s">
        <v>124</v>
      </c>
      <c r="BM128" s="227" t="s">
        <v>138</v>
      </c>
    </row>
    <row r="129" s="2" customFormat="1">
      <c r="A129" s="36"/>
      <c r="B129" s="37"/>
      <c r="C129" s="38"/>
      <c r="D129" s="229" t="s">
        <v>126</v>
      </c>
      <c r="E129" s="38"/>
      <c r="F129" s="230" t="s">
        <v>139</v>
      </c>
      <c r="G129" s="38"/>
      <c r="H129" s="38"/>
      <c r="I129" s="231"/>
      <c r="J129" s="38"/>
      <c r="K129" s="38"/>
      <c r="L129" s="42"/>
      <c r="M129" s="232"/>
      <c r="N129" s="233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126</v>
      </c>
      <c r="AU129" s="15" t="s">
        <v>83</v>
      </c>
    </row>
    <row r="130" s="13" customFormat="1">
      <c r="A130" s="13"/>
      <c r="B130" s="234"/>
      <c r="C130" s="235"/>
      <c r="D130" s="229" t="s">
        <v>128</v>
      </c>
      <c r="E130" s="236" t="s">
        <v>1</v>
      </c>
      <c r="F130" s="237" t="s">
        <v>140</v>
      </c>
      <c r="G130" s="235"/>
      <c r="H130" s="238">
        <v>74.186000000000007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128</v>
      </c>
      <c r="AU130" s="244" t="s">
        <v>83</v>
      </c>
      <c r="AV130" s="13" t="s">
        <v>83</v>
      </c>
      <c r="AW130" s="13" t="s">
        <v>30</v>
      </c>
      <c r="AX130" s="13" t="s">
        <v>81</v>
      </c>
      <c r="AY130" s="244" t="s">
        <v>116</v>
      </c>
    </row>
    <row r="131" s="2" customFormat="1" ht="24.15" customHeight="1">
      <c r="A131" s="36"/>
      <c r="B131" s="37"/>
      <c r="C131" s="216" t="s">
        <v>124</v>
      </c>
      <c r="D131" s="216" t="s">
        <v>119</v>
      </c>
      <c r="E131" s="217" t="s">
        <v>141</v>
      </c>
      <c r="F131" s="218" t="s">
        <v>142</v>
      </c>
      <c r="G131" s="219" t="s">
        <v>137</v>
      </c>
      <c r="H131" s="220">
        <v>1423.1600000000001</v>
      </c>
      <c r="I131" s="221"/>
      <c r="J131" s="222">
        <f>ROUND(I131*H131,2)</f>
        <v>0</v>
      </c>
      <c r="K131" s="218" t="s">
        <v>123</v>
      </c>
      <c r="L131" s="42"/>
      <c r="M131" s="223" t="s">
        <v>1</v>
      </c>
      <c r="N131" s="224" t="s">
        <v>38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124</v>
      </c>
      <c r="AT131" s="227" t="s">
        <v>119</v>
      </c>
      <c r="AU131" s="227" t="s">
        <v>83</v>
      </c>
      <c r="AY131" s="15" t="s">
        <v>116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81</v>
      </c>
      <c r="BK131" s="228">
        <f>ROUND(I131*H131,2)</f>
        <v>0</v>
      </c>
      <c r="BL131" s="15" t="s">
        <v>124</v>
      </c>
      <c r="BM131" s="227" t="s">
        <v>143</v>
      </c>
    </row>
    <row r="132" s="2" customFormat="1">
      <c r="A132" s="36"/>
      <c r="B132" s="37"/>
      <c r="C132" s="38"/>
      <c r="D132" s="229" t="s">
        <v>126</v>
      </c>
      <c r="E132" s="38"/>
      <c r="F132" s="230" t="s">
        <v>144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126</v>
      </c>
      <c r="AU132" s="15" t="s">
        <v>83</v>
      </c>
    </row>
    <row r="133" s="13" customFormat="1">
      <c r="A133" s="13"/>
      <c r="B133" s="234"/>
      <c r="C133" s="235"/>
      <c r="D133" s="229" t="s">
        <v>128</v>
      </c>
      <c r="E133" s="236" t="s">
        <v>1</v>
      </c>
      <c r="F133" s="237" t="s">
        <v>145</v>
      </c>
      <c r="G133" s="235"/>
      <c r="H133" s="238">
        <v>1423.1600000000001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128</v>
      </c>
      <c r="AU133" s="244" t="s">
        <v>83</v>
      </c>
      <c r="AV133" s="13" t="s">
        <v>83</v>
      </c>
      <c r="AW133" s="13" t="s">
        <v>30</v>
      </c>
      <c r="AX133" s="13" t="s">
        <v>81</v>
      </c>
      <c r="AY133" s="244" t="s">
        <v>116</v>
      </c>
    </row>
    <row r="134" s="2" customFormat="1" ht="16.5" customHeight="1">
      <c r="A134" s="36"/>
      <c r="B134" s="37"/>
      <c r="C134" s="216" t="s">
        <v>117</v>
      </c>
      <c r="D134" s="216" t="s">
        <v>119</v>
      </c>
      <c r="E134" s="217" t="s">
        <v>146</v>
      </c>
      <c r="F134" s="218" t="s">
        <v>147</v>
      </c>
      <c r="G134" s="219" t="s">
        <v>137</v>
      </c>
      <c r="H134" s="220">
        <v>798.63499999999999</v>
      </c>
      <c r="I134" s="221"/>
      <c r="J134" s="222">
        <f>ROUND(I134*H134,2)</f>
        <v>0</v>
      </c>
      <c r="K134" s="218" t="s">
        <v>123</v>
      </c>
      <c r="L134" s="42"/>
      <c r="M134" s="223" t="s">
        <v>1</v>
      </c>
      <c r="N134" s="224" t="s">
        <v>38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124</v>
      </c>
      <c r="AT134" s="227" t="s">
        <v>119</v>
      </c>
      <c r="AU134" s="227" t="s">
        <v>83</v>
      </c>
      <c r="AY134" s="15" t="s">
        <v>116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81</v>
      </c>
      <c r="BK134" s="228">
        <f>ROUND(I134*H134,2)</f>
        <v>0</v>
      </c>
      <c r="BL134" s="15" t="s">
        <v>124</v>
      </c>
      <c r="BM134" s="227" t="s">
        <v>148</v>
      </c>
    </row>
    <row r="135" s="2" customFormat="1">
      <c r="A135" s="36"/>
      <c r="B135" s="37"/>
      <c r="C135" s="38"/>
      <c r="D135" s="229" t="s">
        <v>126</v>
      </c>
      <c r="E135" s="38"/>
      <c r="F135" s="230" t="s">
        <v>149</v>
      </c>
      <c r="G135" s="38"/>
      <c r="H135" s="38"/>
      <c r="I135" s="231"/>
      <c r="J135" s="38"/>
      <c r="K135" s="38"/>
      <c r="L135" s="42"/>
      <c r="M135" s="232"/>
      <c r="N135" s="233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126</v>
      </c>
      <c r="AU135" s="15" t="s">
        <v>83</v>
      </c>
    </row>
    <row r="136" s="13" customFormat="1">
      <c r="A136" s="13"/>
      <c r="B136" s="234"/>
      <c r="C136" s="235"/>
      <c r="D136" s="229" t="s">
        <v>128</v>
      </c>
      <c r="E136" s="236" t="s">
        <v>1</v>
      </c>
      <c r="F136" s="237" t="s">
        <v>150</v>
      </c>
      <c r="G136" s="235"/>
      <c r="H136" s="238">
        <v>798.63499999999999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128</v>
      </c>
      <c r="AU136" s="244" t="s">
        <v>83</v>
      </c>
      <c r="AV136" s="13" t="s">
        <v>83</v>
      </c>
      <c r="AW136" s="13" t="s">
        <v>30</v>
      </c>
      <c r="AX136" s="13" t="s">
        <v>81</v>
      </c>
      <c r="AY136" s="244" t="s">
        <v>116</v>
      </c>
    </row>
    <row r="137" s="2" customFormat="1" ht="16.5" customHeight="1">
      <c r="A137" s="36"/>
      <c r="B137" s="37"/>
      <c r="C137" s="216" t="s">
        <v>151</v>
      </c>
      <c r="D137" s="216" t="s">
        <v>119</v>
      </c>
      <c r="E137" s="217" t="s">
        <v>152</v>
      </c>
      <c r="F137" s="218" t="s">
        <v>153</v>
      </c>
      <c r="G137" s="219" t="s">
        <v>137</v>
      </c>
      <c r="H137" s="220">
        <v>624.52499999999998</v>
      </c>
      <c r="I137" s="221"/>
      <c r="J137" s="222">
        <f>ROUND(I137*H137,2)</f>
        <v>0</v>
      </c>
      <c r="K137" s="218" t="s">
        <v>123</v>
      </c>
      <c r="L137" s="42"/>
      <c r="M137" s="223" t="s">
        <v>1</v>
      </c>
      <c r="N137" s="224" t="s">
        <v>38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124</v>
      </c>
      <c r="AT137" s="227" t="s">
        <v>119</v>
      </c>
      <c r="AU137" s="227" t="s">
        <v>83</v>
      </c>
      <c r="AY137" s="15" t="s">
        <v>116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81</v>
      </c>
      <c r="BK137" s="228">
        <f>ROUND(I137*H137,2)</f>
        <v>0</v>
      </c>
      <c r="BL137" s="15" t="s">
        <v>124</v>
      </c>
      <c r="BM137" s="227" t="s">
        <v>154</v>
      </c>
    </row>
    <row r="138" s="2" customFormat="1">
      <c r="A138" s="36"/>
      <c r="B138" s="37"/>
      <c r="C138" s="38"/>
      <c r="D138" s="229" t="s">
        <v>126</v>
      </c>
      <c r="E138" s="38"/>
      <c r="F138" s="230" t="s">
        <v>155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126</v>
      </c>
      <c r="AU138" s="15" t="s">
        <v>83</v>
      </c>
    </row>
    <row r="139" s="13" customFormat="1">
      <c r="A139" s="13"/>
      <c r="B139" s="234"/>
      <c r="C139" s="235"/>
      <c r="D139" s="229" t="s">
        <v>128</v>
      </c>
      <c r="E139" s="236" t="s">
        <v>1</v>
      </c>
      <c r="F139" s="237" t="s">
        <v>156</v>
      </c>
      <c r="G139" s="235"/>
      <c r="H139" s="238">
        <v>624.52499999999998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128</v>
      </c>
      <c r="AU139" s="244" t="s">
        <v>83</v>
      </c>
      <c r="AV139" s="13" t="s">
        <v>83</v>
      </c>
      <c r="AW139" s="13" t="s">
        <v>30</v>
      </c>
      <c r="AX139" s="13" t="s">
        <v>81</v>
      </c>
      <c r="AY139" s="244" t="s">
        <v>116</v>
      </c>
    </row>
    <row r="140" s="2" customFormat="1" ht="16.5" customHeight="1">
      <c r="A140" s="36"/>
      <c r="B140" s="37"/>
      <c r="C140" s="216" t="s">
        <v>157</v>
      </c>
      <c r="D140" s="216" t="s">
        <v>119</v>
      </c>
      <c r="E140" s="217" t="s">
        <v>158</v>
      </c>
      <c r="F140" s="218" t="s">
        <v>159</v>
      </c>
      <c r="G140" s="219" t="s">
        <v>160</v>
      </c>
      <c r="H140" s="220">
        <v>0.81999999999999995</v>
      </c>
      <c r="I140" s="221"/>
      <c r="J140" s="222">
        <f>ROUND(I140*H140,2)</f>
        <v>0</v>
      </c>
      <c r="K140" s="218" t="s">
        <v>123</v>
      </c>
      <c r="L140" s="42"/>
      <c r="M140" s="223" t="s">
        <v>1</v>
      </c>
      <c r="N140" s="224" t="s">
        <v>38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124</v>
      </c>
      <c r="AT140" s="227" t="s">
        <v>119</v>
      </c>
      <c r="AU140" s="227" t="s">
        <v>83</v>
      </c>
      <c r="AY140" s="15" t="s">
        <v>116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81</v>
      </c>
      <c r="BK140" s="228">
        <f>ROUND(I140*H140,2)</f>
        <v>0</v>
      </c>
      <c r="BL140" s="15" t="s">
        <v>124</v>
      </c>
      <c r="BM140" s="227" t="s">
        <v>161</v>
      </c>
    </row>
    <row r="141" s="2" customFormat="1">
      <c r="A141" s="36"/>
      <c r="B141" s="37"/>
      <c r="C141" s="38"/>
      <c r="D141" s="229" t="s">
        <v>126</v>
      </c>
      <c r="E141" s="38"/>
      <c r="F141" s="230" t="s">
        <v>162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126</v>
      </c>
      <c r="AU141" s="15" t="s">
        <v>83</v>
      </c>
    </row>
    <row r="142" s="2" customFormat="1" ht="24.15" customHeight="1">
      <c r="A142" s="36"/>
      <c r="B142" s="37"/>
      <c r="C142" s="216" t="s">
        <v>163</v>
      </c>
      <c r="D142" s="216" t="s">
        <v>119</v>
      </c>
      <c r="E142" s="217" t="s">
        <v>164</v>
      </c>
      <c r="F142" s="218" t="s">
        <v>165</v>
      </c>
      <c r="G142" s="219" t="s">
        <v>160</v>
      </c>
      <c r="H142" s="220">
        <v>0.75700000000000001</v>
      </c>
      <c r="I142" s="221"/>
      <c r="J142" s="222">
        <f>ROUND(I142*H142,2)</f>
        <v>0</v>
      </c>
      <c r="K142" s="218" t="s">
        <v>123</v>
      </c>
      <c r="L142" s="42"/>
      <c r="M142" s="223" t="s">
        <v>1</v>
      </c>
      <c r="N142" s="224" t="s">
        <v>38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124</v>
      </c>
      <c r="AT142" s="227" t="s">
        <v>119</v>
      </c>
      <c r="AU142" s="227" t="s">
        <v>83</v>
      </c>
      <c r="AY142" s="15" t="s">
        <v>116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81</v>
      </c>
      <c r="BK142" s="228">
        <f>ROUND(I142*H142,2)</f>
        <v>0</v>
      </c>
      <c r="BL142" s="15" t="s">
        <v>124</v>
      </c>
      <c r="BM142" s="227" t="s">
        <v>166</v>
      </c>
    </row>
    <row r="143" s="2" customFormat="1">
      <c r="A143" s="36"/>
      <c r="B143" s="37"/>
      <c r="C143" s="38"/>
      <c r="D143" s="229" t="s">
        <v>126</v>
      </c>
      <c r="E143" s="38"/>
      <c r="F143" s="230" t="s">
        <v>167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126</v>
      </c>
      <c r="AU143" s="15" t="s">
        <v>83</v>
      </c>
    </row>
    <row r="144" s="2" customFormat="1" ht="24.15" customHeight="1">
      <c r="A144" s="36"/>
      <c r="B144" s="37"/>
      <c r="C144" s="216" t="s">
        <v>168</v>
      </c>
      <c r="D144" s="216" t="s">
        <v>119</v>
      </c>
      <c r="E144" s="217" t="s">
        <v>169</v>
      </c>
      <c r="F144" s="218" t="s">
        <v>170</v>
      </c>
      <c r="G144" s="219" t="s">
        <v>160</v>
      </c>
      <c r="H144" s="220">
        <v>0.75700000000000001</v>
      </c>
      <c r="I144" s="221"/>
      <c r="J144" s="222">
        <f>ROUND(I144*H144,2)</f>
        <v>0</v>
      </c>
      <c r="K144" s="218" t="s">
        <v>123</v>
      </c>
      <c r="L144" s="42"/>
      <c r="M144" s="223" t="s">
        <v>1</v>
      </c>
      <c r="N144" s="224" t="s">
        <v>38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124</v>
      </c>
      <c r="AT144" s="227" t="s">
        <v>119</v>
      </c>
      <c r="AU144" s="227" t="s">
        <v>83</v>
      </c>
      <c r="AY144" s="15" t="s">
        <v>116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81</v>
      </c>
      <c r="BK144" s="228">
        <f>ROUND(I144*H144,2)</f>
        <v>0</v>
      </c>
      <c r="BL144" s="15" t="s">
        <v>124</v>
      </c>
      <c r="BM144" s="227" t="s">
        <v>171</v>
      </c>
    </row>
    <row r="145" s="2" customFormat="1">
      <c r="A145" s="36"/>
      <c r="B145" s="37"/>
      <c r="C145" s="38"/>
      <c r="D145" s="229" t="s">
        <v>126</v>
      </c>
      <c r="E145" s="38"/>
      <c r="F145" s="230" t="s">
        <v>172</v>
      </c>
      <c r="G145" s="38"/>
      <c r="H145" s="38"/>
      <c r="I145" s="231"/>
      <c r="J145" s="38"/>
      <c r="K145" s="38"/>
      <c r="L145" s="42"/>
      <c r="M145" s="232"/>
      <c r="N145" s="23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126</v>
      </c>
      <c r="AU145" s="15" t="s">
        <v>83</v>
      </c>
    </row>
    <row r="146" s="2" customFormat="1" ht="24.15" customHeight="1">
      <c r="A146" s="36"/>
      <c r="B146" s="37"/>
      <c r="C146" s="216" t="s">
        <v>173</v>
      </c>
      <c r="D146" s="216" t="s">
        <v>119</v>
      </c>
      <c r="E146" s="217" t="s">
        <v>174</v>
      </c>
      <c r="F146" s="218" t="s">
        <v>175</v>
      </c>
      <c r="G146" s="219" t="s">
        <v>176</v>
      </c>
      <c r="H146" s="220">
        <v>148</v>
      </c>
      <c r="I146" s="221"/>
      <c r="J146" s="222">
        <f>ROUND(I146*H146,2)</f>
        <v>0</v>
      </c>
      <c r="K146" s="218" t="s">
        <v>123</v>
      </c>
      <c r="L146" s="42"/>
      <c r="M146" s="223" t="s">
        <v>1</v>
      </c>
      <c r="N146" s="224" t="s">
        <v>38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124</v>
      </c>
      <c r="AT146" s="227" t="s">
        <v>119</v>
      </c>
      <c r="AU146" s="227" t="s">
        <v>83</v>
      </c>
      <c r="AY146" s="15" t="s">
        <v>116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81</v>
      </c>
      <c r="BK146" s="228">
        <f>ROUND(I146*H146,2)</f>
        <v>0</v>
      </c>
      <c r="BL146" s="15" t="s">
        <v>124</v>
      </c>
      <c r="BM146" s="227" t="s">
        <v>177</v>
      </c>
    </row>
    <row r="147" s="2" customFormat="1">
      <c r="A147" s="36"/>
      <c r="B147" s="37"/>
      <c r="C147" s="38"/>
      <c r="D147" s="229" t="s">
        <v>126</v>
      </c>
      <c r="E147" s="38"/>
      <c r="F147" s="230" t="s">
        <v>178</v>
      </c>
      <c r="G147" s="38"/>
      <c r="H147" s="38"/>
      <c r="I147" s="231"/>
      <c r="J147" s="38"/>
      <c r="K147" s="38"/>
      <c r="L147" s="42"/>
      <c r="M147" s="232"/>
      <c r="N147" s="23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126</v>
      </c>
      <c r="AU147" s="15" t="s">
        <v>83</v>
      </c>
    </row>
    <row r="148" s="2" customFormat="1" ht="16.5" customHeight="1">
      <c r="A148" s="36"/>
      <c r="B148" s="37"/>
      <c r="C148" s="216" t="s">
        <v>179</v>
      </c>
      <c r="D148" s="216" t="s">
        <v>119</v>
      </c>
      <c r="E148" s="217" t="s">
        <v>180</v>
      </c>
      <c r="F148" s="218" t="s">
        <v>181</v>
      </c>
      <c r="G148" s="219" t="s">
        <v>176</v>
      </c>
      <c r="H148" s="220">
        <v>302</v>
      </c>
      <c r="I148" s="221"/>
      <c r="J148" s="222">
        <f>ROUND(I148*H148,2)</f>
        <v>0</v>
      </c>
      <c r="K148" s="218" t="s">
        <v>123</v>
      </c>
      <c r="L148" s="42"/>
      <c r="M148" s="223" t="s">
        <v>1</v>
      </c>
      <c r="N148" s="224" t="s">
        <v>38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124</v>
      </c>
      <c r="AT148" s="227" t="s">
        <v>119</v>
      </c>
      <c r="AU148" s="227" t="s">
        <v>83</v>
      </c>
      <c r="AY148" s="15" t="s">
        <v>116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81</v>
      </c>
      <c r="BK148" s="228">
        <f>ROUND(I148*H148,2)</f>
        <v>0</v>
      </c>
      <c r="BL148" s="15" t="s">
        <v>124</v>
      </c>
      <c r="BM148" s="227" t="s">
        <v>182</v>
      </c>
    </row>
    <row r="149" s="2" customFormat="1">
      <c r="A149" s="36"/>
      <c r="B149" s="37"/>
      <c r="C149" s="38"/>
      <c r="D149" s="229" t="s">
        <v>126</v>
      </c>
      <c r="E149" s="38"/>
      <c r="F149" s="230" t="s">
        <v>183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126</v>
      </c>
      <c r="AU149" s="15" t="s">
        <v>83</v>
      </c>
    </row>
    <row r="150" s="13" customFormat="1">
      <c r="A150" s="13"/>
      <c r="B150" s="234"/>
      <c r="C150" s="235"/>
      <c r="D150" s="229" t="s">
        <v>128</v>
      </c>
      <c r="E150" s="236" t="s">
        <v>1</v>
      </c>
      <c r="F150" s="237" t="s">
        <v>184</v>
      </c>
      <c r="G150" s="235"/>
      <c r="H150" s="238">
        <v>302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128</v>
      </c>
      <c r="AU150" s="244" t="s">
        <v>83</v>
      </c>
      <c r="AV150" s="13" t="s">
        <v>83</v>
      </c>
      <c r="AW150" s="13" t="s">
        <v>30</v>
      </c>
      <c r="AX150" s="13" t="s">
        <v>81</v>
      </c>
      <c r="AY150" s="244" t="s">
        <v>116</v>
      </c>
    </row>
    <row r="151" s="2" customFormat="1" ht="24.15" customHeight="1">
      <c r="A151" s="36"/>
      <c r="B151" s="37"/>
      <c r="C151" s="216" t="s">
        <v>185</v>
      </c>
      <c r="D151" s="216" t="s">
        <v>119</v>
      </c>
      <c r="E151" s="217" t="s">
        <v>186</v>
      </c>
      <c r="F151" s="218" t="s">
        <v>187</v>
      </c>
      <c r="G151" s="219" t="s">
        <v>160</v>
      </c>
      <c r="H151" s="220">
        <v>0.81999999999999995</v>
      </c>
      <c r="I151" s="221"/>
      <c r="J151" s="222">
        <f>ROUND(I151*H151,2)</f>
        <v>0</v>
      </c>
      <c r="K151" s="218" t="s">
        <v>123</v>
      </c>
      <c r="L151" s="42"/>
      <c r="M151" s="223" t="s">
        <v>1</v>
      </c>
      <c r="N151" s="224" t="s">
        <v>38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124</v>
      </c>
      <c r="AT151" s="227" t="s">
        <v>119</v>
      </c>
      <c r="AU151" s="227" t="s">
        <v>83</v>
      </c>
      <c r="AY151" s="15" t="s">
        <v>116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81</v>
      </c>
      <c r="BK151" s="228">
        <f>ROUND(I151*H151,2)</f>
        <v>0</v>
      </c>
      <c r="BL151" s="15" t="s">
        <v>124</v>
      </c>
      <c r="BM151" s="227" t="s">
        <v>188</v>
      </c>
    </row>
    <row r="152" s="2" customFormat="1">
      <c r="A152" s="36"/>
      <c r="B152" s="37"/>
      <c r="C152" s="38"/>
      <c r="D152" s="229" t="s">
        <v>126</v>
      </c>
      <c r="E152" s="38"/>
      <c r="F152" s="230" t="s">
        <v>189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126</v>
      </c>
      <c r="AU152" s="15" t="s">
        <v>83</v>
      </c>
    </row>
    <row r="153" s="2" customFormat="1" ht="24.15" customHeight="1">
      <c r="A153" s="36"/>
      <c r="B153" s="37"/>
      <c r="C153" s="216" t="s">
        <v>190</v>
      </c>
      <c r="D153" s="216" t="s">
        <v>119</v>
      </c>
      <c r="E153" s="217" t="s">
        <v>191</v>
      </c>
      <c r="F153" s="218" t="s">
        <v>192</v>
      </c>
      <c r="G153" s="219" t="s">
        <v>193</v>
      </c>
      <c r="H153" s="220">
        <v>68</v>
      </c>
      <c r="I153" s="221"/>
      <c r="J153" s="222">
        <f>ROUND(I153*H153,2)</f>
        <v>0</v>
      </c>
      <c r="K153" s="218" t="s">
        <v>123</v>
      </c>
      <c r="L153" s="42"/>
      <c r="M153" s="223" t="s">
        <v>1</v>
      </c>
      <c r="N153" s="224" t="s">
        <v>38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124</v>
      </c>
      <c r="AT153" s="227" t="s">
        <v>119</v>
      </c>
      <c r="AU153" s="227" t="s">
        <v>83</v>
      </c>
      <c r="AY153" s="15" t="s">
        <v>116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81</v>
      </c>
      <c r="BK153" s="228">
        <f>ROUND(I153*H153,2)</f>
        <v>0</v>
      </c>
      <c r="BL153" s="15" t="s">
        <v>124</v>
      </c>
      <c r="BM153" s="227" t="s">
        <v>194</v>
      </c>
    </row>
    <row r="154" s="2" customFormat="1">
      <c r="A154" s="36"/>
      <c r="B154" s="37"/>
      <c r="C154" s="38"/>
      <c r="D154" s="229" t="s">
        <v>126</v>
      </c>
      <c r="E154" s="38"/>
      <c r="F154" s="230" t="s">
        <v>195</v>
      </c>
      <c r="G154" s="38"/>
      <c r="H154" s="38"/>
      <c r="I154" s="231"/>
      <c r="J154" s="38"/>
      <c r="K154" s="38"/>
      <c r="L154" s="42"/>
      <c r="M154" s="232"/>
      <c r="N154" s="233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126</v>
      </c>
      <c r="AU154" s="15" t="s">
        <v>83</v>
      </c>
    </row>
    <row r="155" s="2" customFormat="1" ht="24.15" customHeight="1">
      <c r="A155" s="36"/>
      <c r="B155" s="37"/>
      <c r="C155" s="216" t="s">
        <v>196</v>
      </c>
      <c r="D155" s="216" t="s">
        <v>119</v>
      </c>
      <c r="E155" s="217" t="s">
        <v>197</v>
      </c>
      <c r="F155" s="218" t="s">
        <v>198</v>
      </c>
      <c r="G155" s="219" t="s">
        <v>193</v>
      </c>
      <c r="H155" s="220">
        <v>4</v>
      </c>
      <c r="I155" s="221"/>
      <c r="J155" s="222">
        <f>ROUND(I155*H155,2)</f>
        <v>0</v>
      </c>
      <c r="K155" s="218" t="s">
        <v>123</v>
      </c>
      <c r="L155" s="42"/>
      <c r="M155" s="223" t="s">
        <v>1</v>
      </c>
      <c r="N155" s="224" t="s">
        <v>38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124</v>
      </c>
      <c r="AT155" s="227" t="s">
        <v>119</v>
      </c>
      <c r="AU155" s="227" t="s">
        <v>83</v>
      </c>
      <c r="AY155" s="15" t="s">
        <v>116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81</v>
      </c>
      <c r="BK155" s="228">
        <f>ROUND(I155*H155,2)</f>
        <v>0</v>
      </c>
      <c r="BL155" s="15" t="s">
        <v>124</v>
      </c>
      <c r="BM155" s="227" t="s">
        <v>199</v>
      </c>
    </row>
    <row r="156" s="2" customFormat="1">
      <c r="A156" s="36"/>
      <c r="B156" s="37"/>
      <c r="C156" s="38"/>
      <c r="D156" s="229" t="s">
        <v>126</v>
      </c>
      <c r="E156" s="38"/>
      <c r="F156" s="230" t="s">
        <v>200</v>
      </c>
      <c r="G156" s="38"/>
      <c r="H156" s="38"/>
      <c r="I156" s="231"/>
      <c r="J156" s="38"/>
      <c r="K156" s="38"/>
      <c r="L156" s="42"/>
      <c r="M156" s="232"/>
      <c r="N156" s="233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126</v>
      </c>
      <c r="AU156" s="15" t="s">
        <v>83</v>
      </c>
    </row>
    <row r="157" s="2" customFormat="1" ht="24.15" customHeight="1">
      <c r="A157" s="36"/>
      <c r="B157" s="37"/>
      <c r="C157" s="216" t="s">
        <v>8</v>
      </c>
      <c r="D157" s="216" t="s">
        <v>119</v>
      </c>
      <c r="E157" s="217" t="s">
        <v>201</v>
      </c>
      <c r="F157" s="218" t="s">
        <v>202</v>
      </c>
      <c r="G157" s="219" t="s">
        <v>193</v>
      </c>
      <c r="H157" s="220">
        <v>4</v>
      </c>
      <c r="I157" s="221"/>
      <c r="J157" s="222">
        <f>ROUND(I157*H157,2)</f>
        <v>0</v>
      </c>
      <c r="K157" s="218" t="s">
        <v>123</v>
      </c>
      <c r="L157" s="42"/>
      <c r="M157" s="223" t="s">
        <v>1</v>
      </c>
      <c r="N157" s="224" t="s">
        <v>38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124</v>
      </c>
      <c r="AT157" s="227" t="s">
        <v>119</v>
      </c>
      <c r="AU157" s="227" t="s">
        <v>83</v>
      </c>
      <c r="AY157" s="15" t="s">
        <v>116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81</v>
      </c>
      <c r="BK157" s="228">
        <f>ROUND(I157*H157,2)</f>
        <v>0</v>
      </c>
      <c r="BL157" s="15" t="s">
        <v>124</v>
      </c>
      <c r="BM157" s="227" t="s">
        <v>203</v>
      </c>
    </row>
    <row r="158" s="2" customFormat="1">
      <c r="A158" s="36"/>
      <c r="B158" s="37"/>
      <c r="C158" s="38"/>
      <c r="D158" s="229" t="s">
        <v>126</v>
      </c>
      <c r="E158" s="38"/>
      <c r="F158" s="230" t="s">
        <v>204</v>
      </c>
      <c r="G158" s="38"/>
      <c r="H158" s="38"/>
      <c r="I158" s="231"/>
      <c r="J158" s="38"/>
      <c r="K158" s="38"/>
      <c r="L158" s="42"/>
      <c r="M158" s="232"/>
      <c r="N158" s="233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126</v>
      </c>
      <c r="AU158" s="15" t="s">
        <v>83</v>
      </c>
    </row>
    <row r="159" s="2" customFormat="1" ht="24.15" customHeight="1">
      <c r="A159" s="36"/>
      <c r="B159" s="37"/>
      <c r="C159" s="216" t="s">
        <v>205</v>
      </c>
      <c r="D159" s="216" t="s">
        <v>119</v>
      </c>
      <c r="E159" s="217" t="s">
        <v>206</v>
      </c>
      <c r="F159" s="218" t="s">
        <v>207</v>
      </c>
      <c r="G159" s="219" t="s">
        <v>193</v>
      </c>
      <c r="H159" s="220">
        <v>4</v>
      </c>
      <c r="I159" s="221"/>
      <c r="J159" s="222">
        <f>ROUND(I159*H159,2)</f>
        <v>0</v>
      </c>
      <c r="K159" s="218" t="s">
        <v>123</v>
      </c>
      <c r="L159" s="42"/>
      <c r="M159" s="223" t="s">
        <v>1</v>
      </c>
      <c r="N159" s="224" t="s">
        <v>38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124</v>
      </c>
      <c r="AT159" s="227" t="s">
        <v>119</v>
      </c>
      <c r="AU159" s="227" t="s">
        <v>83</v>
      </c>
      <c r="AY159" s="15" t="s">
        <v>116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81</v>
      </c>
      <c r="BK159" s="228">
        <f>ROUND(I159*H159,2)</f>
        <v>0</v>
      </c>
      <c r="BL159" s="15" t="s">
        <v>124</v>
      </c>
      <c r="BM159" s="227" t="s">
        <v>208</v>
      </c>
    </row>
    <row r="160" s="2" customFormat="1">
      <c r="A160" s="36"/>
      <c r="B160" s="37"/>
      <c r="C160" s="38"/>
      <c r="D160" s="229" t="s">
        <v>126</v>
      </c>
      <c r="E160" s="38"/>
      <c r="F160" s="230" t="s">
        <v>209</v>
      </c>
      <c r="G160" s="38"/>
      <c r="H160" s="38"/>
      <c r="I160" s="231"/>
      <c r="J160" s="38"/>
      <c r="K160" s="38"/>
      <c r="L160" s="42"/>
      <c r="M160" s="232"/>
      <c r="N160" s="233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126</v>
      </c>
      <c r="AU160" s="15" t="s">
        <v>83</v>
      </c>
    </row>
    <row r="161" s="2" customFormat="1" ht="24.15" customHeight="1">
      <c r="A161" s="36"/>
      <c r="B161" s="37"/>
      <c r="C161" s="216" t="s">
        <v>210</v>
      </c>
      <c r="D161" s="216" t="s">
        <v>119</v>
      </c>
      <c r="E161" s="217" t="s">
        <v>211</v>
      </c>
      <c r="F161" s="218" t="s">
        <v>212</v>
      </c>
      <c r="G161" s="219" t="s">
        <v>213</v>
      </c>
      <c r="H161" s="220">
        <v>1640</v>
      </c>
      <c r="I161" s="221"/>
      <c r="J161" s="222">
        <f>ROUND(I161*H161,2)</f>
        <v>0</v>
      </c>
      <c r="K161" s="218" t="s">
        <v>123</v>
      </c>
      <c r="L161" s="42"/>
      <c r="M161" s="223" t="s">
        <v>1</v>
      </c>
      <c r="N161" s="224" t="s">
        <v>38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124</v>
      </c>
      <c r="AT161" s="227" t="s">
        <v>119</v>
      </c>
      <c r="AU161" s="227" t="s">
        <v>83</v>
      </c>
      <c r="AY161" s="15" t="s">
        <v>116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81</v>
      </c>
      <c r="BK161" s="228">
        <f>ROUND(I161*H161,2)</f>
        <v>0</v>
      </c>
      <c r="BL161" s="15" t="s">
        <v>124</v>
      </c>
      <c r="BM161" s="227" t="s">
        <v>214</v>
      </c>
    </row>
    <row r="162" s="2" customFormat="1">
      <c r="A162" s="36"/>
      <c r="B162" s="37"/>
      <c r="C162" s="38"/>
      <c r="D162" s="229" t="s">
        <v>126</v>
      </c>
      <c r="E162" s="38"/>
      <c r="F162" s="230" t="s">
        <v>215</v>
      </c>
      <c r="G162" s="38"/>
      <c r="H162" s="38"/>
      <c r="I162" s="231"/>
      <c r="J162" s="38"/>
      <c r="K162" s="38"/>
      <c r="L162" s="42"/>
      <c r="M162" s="232"/>
      <c r="N162" s="233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126</v>
      </c>
      <c r="AU162" s="15" t="s">
        <v>83</v>
      </c>
    </row>
    <row r="163" s="13" customFormat="1">
      <c r="A163" s="13"/>
      <c r="B163" s="234"/>
      <c r="C163" s="235"/>
      <c r="D163" s="229" t="s">
        <v>128</v>
      </c>
      <c r="E163" s="236" t="s">
        <v>1</v>
      </c>
      <c r="F163" s="237" t="s">
        <v>216</v>
      </c>
      <c r="G163" s="235"/>
      <c r="H163" s="238">
        <v>1640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128</v>
      </c>
      <c r="AU163" s="244" t="s">
        <v>83</v>
      </c>
      <c r="AV163" s="13" t="s">
        <v>83</v>
      </c>
      <c r="AW163" s="13" t="s">
        <v>30</v>
      </c>
      <c r="AX163" s="13" t="s">
        <v>81</v>
      </c>
      <c r="AY163" s="244" t="s">
        <v>116</v>
      </c>
    </row>
    <row r="164" s="2" customFormat="1" ht="24.15" customHeight="1">
      <c r="A164" s="36"/>
      <c r="B164" s="37"/>
      <c r="C164" s="216" t="s">
        <v>217</v>
      </c>
      <c r="D164" s="216" t="s">
        <v>119</v>
      </c>
      <c r="E164" s="217" t="s">
        <v>218</v>
      </c>
      <c r="F164" s="218" t="s">
        <v>219</v>
      </c>
      <c r="G164" s="219" t="s">
        <v>213</v>
      </c>
      <c r="H164" s="220">
        <v>1640</v>
      </c>
      <c r="I164" s="221"/>
      <c r="J164" s="222">
        <f>ROUND(I164*H164,2)</f>
        <v>0</v>
      </c>
      <c r="K164" s="218" t="s">
        <v>123</v>
      </c>
      <c r="L164" s="42"/>
      <c r="M164" s="223" t="s">
        <v>1</v>
      </c>
      <c r="N164" s="224" t="s">
        <v>38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124</v>
      </c>
      <c r="AT164" s="227" t="s">
        <v>119</v>
      </c>
      <c r="AU164" s="227" t="s">
        <v>83</v>
      </c>
      <c r="AY164" s="15" t="s">
        <v>116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81</v>
      </c>
      <c r="BK164" s="228">
        <f>ROUND(I164*H164,2)</f>
        <v>0</v>
      </c>
      <c r="BL164" s="15" t="s">
        <v>124</v>
      </c>
      <c r="BM164" s="227" t="s">
        <v>220</v>
      </c>
    </row>
    <row r="165" s="2" customFormat="1">
      <c r="A165" s="36"/>
      <c r="B165" s="37"/>
      <c r="C165" s="38"/>
      <c r="D165" s="229" t="s">
        <v>126</v>
      </c>
      <c r="E165" s="38"/>
      <c r="F165" s="230" t="s">
        <v>221</v>
      </c>
      <c r="G165" s="38"/>
      <c r="H165" s="38"/>
      <c r="I165" s="231"/>
      <c r="J165" s="38"/>
      <c r="K165" s="38"/>
      <c r="L165" s="42"/>
      <c r="M165" s="232"/>
      <c r="N165" s="233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126</v>
      </c>
      <c r="AU165" s="15" t="s">
        <v>83</v>
      </c>
    </row>
    <row r="166" s="13" customFormat="1">
      <c r="A166" s="13"/>
      <c r="B166" s="234"/>
      <c r="C166" s="235"/>
      <c r="D166" s="229" t="s">
        <v>128</v>
      </c>
      <c r="E166" s="236" t="s">
        <v>1</v>
      </c>
      <c r="F166" s="237" t="s">
        <v>216</v>
      </c>
      <c r="G166" s="235"/>
      <c r="H166" s="238">
        <v>1640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128</v>
      </c>
      <c r="AU166" s="244" t="s">
        <v>83</v>
      </c>
      <c r="AV166" s="13" t="s">
        <v>83</v>
      </c>
      <c r="AW166" s="13" t="s">
        <v>30</v>
      </c>
      <c r="AX166" s="13" t="s">
        <v>81</v>
      </c>
      <c r="AY166" s="244" t="s">
        <v>116</v>
      </c>
    </row>
    <row r="167" s="2" customFormat="1" ht="16.5" customHeight="1">
      <c r="A167" s="36"/>
      <c r="B167" s="37"/>
      <c r="C167" s="216" t="s">
        <v>222</v>
      </c>
      <c r="D167" s="216" t="s">
        <v>119</v>
      </c>
      <c r="E167" s="217" t="s">
        <v>223</v>
      </c>
      <c r="F167" s="218" t="s">
        <v>224</v>
      </c>
      <c r="G167" s="219" t="s">
        <v>176</v>
      </c>
      <c r="H167" s="220">
        <v>39</v>
      </c>
      <c r="I167" s="221"/>
      <c r="J167" s="222">
        <f>ROUND(I167*H167,2)</f>
        <v>0</v>
      </c>
      <c r="K167" s="218" t="s">
        <v>123</v>
      </c>
      <c r="L167" s="42"/>
      <c r="M167" s="223" t="s">
        <v>1</v>
      </c>
      <c r="N167" s="224" t="s">
        <v>38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124</v>
      </c>
      <c r="AT167" s="227" t="s">
        <v>119</v>
      </c>
      <c r="AU167" s="227" t="s">
        <v>83</v>
      </c>
      <c r="AY167" s="15" t="s">
        <v>116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81</v>
      </c>
      <c r="BK167" s="228">
        <f>ROUND(I167*H167,2)</f>
        <v>0</v>
      </c>
      <c r="BL167" s="15" t="s">
        <v>124</v>
      </c>
      <c r="BM167" s="227" t="s">
        <v>225</v>
      </c>
    </row>
    <row r="168" s="2" customFormat="1">
      <c r="A168" s="36"/>
      <c r="B168" s="37"/>
      <c r="C168" s="38"/>
      <c r="D168" s="229" t="s">
        <v>126</v>
      </c>
      <c r="E168" s="38"/>
      <c r="F168" s="230" t="s">
        <v>226</v>
      </c>
      <c r="G168" s="38"/>
      <c r="H168" s="38"/>
      <c r="I168" s="231"/>
      <c r="J168" s="38"/>
      <c r="K168" s="38"/>
      <c r="L168" s="42"/>
      <c r="M168" s="232"/>
      <c r="N168" s="233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126</v>
      </c>
      <c r="AU168" s="15" t="s">
        <v>83</v>
      </c>
    </row>
    <row r="169" s="2" customFormat="1" ht="16.5" customHeight="1">
      <c r="A169" s="36"/>
      <c r="B169" s="37"/>
      <c r="C169" s="216" t="s">
        <v>227</v>
      </c>
      <c r="D169" s="216" t="s">
        <v>119</v>
      </c>
      <c r="E169" s="217" t="s">
        <v>228</v>
      </c>
      <c r="F169" s="218" t="s">
        <v>229</v>
      </c>
      <c r="G169" s="219" t="s">
        <v>122</v>
      </c>
      <c r="H169" s="220">
        <v>2000</v>
      </c>
      <c r="I169" s="221"/>
      <c r="J169" s="222">
        <f>ROUND(I169*H169,2)</f>
        <v>0</v>
      </c>
      <c r="K169" s="218" t="s">
        <v>123</v>
      </c>
      <c r="L169" s="42"/>
      <c r="M169" s="223" t="s">
        <v>1</v>
      </c>
      <c r="N169" s="224" t="s">
        <v>38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124</v>
      </c>
      <c r="AT169" s="227" t="s">
        <v>119</v>
      </c>
      <c r="AU169" s="227" t="s">
        <v>83</v>
      </c>
      <c r="AY169" s="15" t="s">
        <v>116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81</v>
      </c>
      <c r="BK169" s="228">
        <f>ROUND(I169*H169,2)</f>
        <v>0</v>
      </c>
      <c r="BL169" s="15" t="s">
        <v>124</v>
      </c>
      <c r="BM169" s="227" t="s">
        <v>230</v>
      </c>
    </row>
    <row r="170" s="2" customFormat="1">
      <c r="A170" s="36"/>
      <c r="B170" s="37"/>
      <c r="C170" s="38"/>
      <c r="D170" s="229" t="s">
        <v>126</v>
      </c>
      <c r="E170" s="38"/>
      <c r="F170" s="230" t="s">
        <v>231</v>
      </c>
      <c r="G170" s="38"/>
      <c r="H170" s="38"/>
      <c r="I170" s="231"/>
      <c r="J170" s="38"/>
      <c r="K170" s="38"/>
      <c r="L170" s="42"/>
      <c r="M170" s="232"/>
      <c r="N170" s="233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126</v>
      </c>
      <c r="AU170" s="15" t="s">
        <v>83</v>
      </c>
    </row>
    <row r="171" s="2" customFormat="1" ht="24.15" customHeight="1">
      <c r="A171" s="36"/>
      <c r="B171" s="37"/>
      <c r="C171" s="216" t="s">
        <v>7</v>
      </c>
      <c r="D171" s="216" t="s">
        <v>119</v>
      </c>
      <c r="E171" s="217" t="s">
        <v>232</v>
      </c>
      <c r="F171" s="218" t="s">
        <v>233</v>
      </c>
      <c r="G171" s="219" t="s">
        <v>234</v>
      </c>
      <c r="H171" s="220">
        <v>404.29599999999999</v>
      </c>
      <c r="I171" s="221"/>
      <c r="J171" s="222">
        <f>ROUND(I171*H171,2)</f>
        <v>0</v>
      </c>
      <c r="K171" s="218" t="s">
        <v>123</v>
      </c>
      <c r="L171" s="42"/>
      <c r="M171" s="223" t="s">
        <v>1</v>
      </c>
      <c r="N171" s="224" t="s">
        <v>38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124</v>
      </c>
      <c r="AT171" s="227" t="s">
        <v>119</v>
      </c>
      <c r="AU171" s="227" t="s">
        <v>83</v>
      </c>
      <c r="AY171" s="15" t="s">
        <v>116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81</v>
      </c>
      <c r="BK171" s="228">
        <f>ROUND(I171*H171,2)</f>
        <v>0</v>
      </c>
      <c r="BL171" s="15" t="s">
        <v>124</v>
      </c>
      <c r="BM171" s="227" t="s">
        <v>235</v>
      </c>
    </row>
    <row r="172" s="2" customFormat="1">
      <c r="A172" s="36"/>
      <c r="B172" s="37"/>
      <c r="C172" s="38"/>
      <c r="D172" s="229" t="s">
        <v>126</v>
      </c>
      <c r="E172" s="38"/>
      <c r="F172" s="230" t="s">
        <v>236</v>
      </c>
      <c r="G172" s="38"/>
      <c r="H172" s="38"/>
      <c r="I172" s="231"/>
      <c r="J172" s="38"/>
      <c r="K172" s="38"/>
      <c r="L172" s="42"/>
      <c r="M172" s="232"/>
      <c r="N172" s="233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126</v>
      </c>
      <c r="AU172" s="15" t="s">
        <v>83</v>
      </c>
    </row>
    <row r="173" s="13" customFormat="1">
      <c r="A173" s="13"/>
      <c r="B173" s="234"/>
      <c r="C173" s="235"/>
      <c r="D173" s="229" t="s">
        <v>128</v>
      </c>
      <c r="E173" s="236" t="s">
        <v>1</v>
      </c>
      <c r="F173" s="237" t="s">
        <v>237</v>
      </c>
      <c r="G173" s="235"/>
      <c r="H173" s="238">
        <v>404.29599999999999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128</v>
      </c>
      <c r="AU173" s="244" t="s">
        <v>83</v>
      </c>
      <c r="AV173" s="13" t="s">
        <v>83</v>
      </c>
      <c r="AW173" s="13" t="s">
        <v>30</v>
      </c>
      <c r="AX173" s="13" t="s">
        <v>81</v>
      </c>
      <c r="AY173" s="244" t="s">
        <v>116</v>
      </c>
    </row>
    <row r="174" s="2" customFormat="1" ht="21.75" customHeight="1">
      <c r="A174" s="36"/>
      <c r="B174" s="37"/>
      <c r="C174" s="245" t="s">
        <v>238</v>
      </c>
      <c r="D174" s="245" t="s">
        <v>239</v>
      </c>
      <c r="E174" s="246" t="s">
        <v>240</v>
      </c>
      <c r="F174" s="247" t="s">
        <v>241</v>
      </c>
      <c r="G174" s="248" t="s">
        <v>234</v>
      </c>
      <c r="H174" s="249">
        <v>2376.6770000000001</v>
      </c>
      <c r="I174" s="250"/>
      <c r="J174" s="251">
        <f>ROUND(I174*H174,2)</f>
        <v>0</v>
      </c>
      <c r="K174" s="247" t="s">
        <v>123</v>
      </c>
      <c r="L174" s="252"/>
      <c r="M174" s="253" t="s">
        <v>1</v>
      </c>
      <c r="N174" s="254" t="s">
        <v>38</v>
      </c>
      <c r="O174" s="89"/>
      <c r="P174" s="225">
        <f>O174*H174</f>
        <v>0</v>
      </c>
      <c r="Q174" s="225">
        <v>1</v>
      </c>
      <c r="R174" s="225">
        <f>Q174*H174</f>
        <v>2376.6770000000001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242</v>
      </c>
      <c r="AT174" s="227" t="s">
        <v>239</v>
      </c>
      <c r="AU174" s="227" t="s">
        <v>83</v>
      </c>
      <c r="AY174" s="15" t="s">
        <v>116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81</v>
      </c>
      <c r="BK174" s="228">
        <f>ROUND(I174*H174,2)</f>
        <v>0</v>
      </c>
      <c r="BL174" s="15" t="s">
        <v>242</v>
      </c>
      <c r="BM174" s="227" t="s">
        <v>243</v>
      </c>
    </row>
    <row r="175" s="2" customFormat="1">
      <c r="A175" s="36"/>
      <c r="B175" s="37"/>
      <c r="C175" s="38"/>
      <c r="D175" s="229" t="s">
        <v>126</v>
      </c>
      <c r="E175" s="38"/>
      <c r="F175" s="230" t="s">
        <v>241</v>
      </c>
      <c r="G175" s="38"/>
      <c r="H175" s="38"/>
      <c r="I175" s="231"/>
      <c r="J175" s="38"/>
      <c r="K175" s="38"/>
      <c r="L175" s="42"/>
      <c r="M175" s="232"/>
      <c r="N175" s="233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126</v>
      </c>
      <c r="AU175" s="15" t="s">
        <v>83</v>
      </c>
    </row>
    <row r="176" s="13" customFormat="1">
      <c r="A176" s="13"/>
      <c r="B176" s="234"/>
      <c r="C176" s="235"/>
      <c r="D176" s="229" t="s">
        <v>128</v>
      </c>
      <c r="E176" s="236" t="s">
        <v>1</v>
      </c>
      <c r="F176" s="237" t="s">
        <v>244</v>
      </c>
      <c r="G176" s="235"/>
      <c r="H176" s="238">
        <v>2376.6770000000001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128</v>
      </c>
      <c r="AU176" s="244" t="s">
        <v>83</v>
      </c>
      <c r="AV176" s="13" t="s">
        <v>83</v>
      </c>
      <c r="AW176" s="13" t="s">
        <v>30</v>
      </c>
      <c r="AX176" s="13" t="s">
        <v>81</v>
      </c>
      <c r="AY176" s="244" t="s">
        <v>116</v>
      </c>
    </row>
    <row r="177" s="2" customFormat="1" ht="16.5" customHeight="1">
      <c r="A177" s="36"/>
      <c r="B177" s="37"/>
      <c r="C177" s="245" t="s">
        <v>245</v>
      </c>
      <c r="D177" s="245" t="s">
        <v>239</v>
      </c>
      <c r="E177" s="246" t="s">
        <v>246</v>
      </c>
      <c r="F177" s="247" t="s">
        <v>247</v>
      </c>
      <c r="G177" s="248" t="s">
        <v>234</v>
      </c>
      <c r="H177" s="249">
        <v>133.535</v>
      </c>
      <c r="I177" s="250"/>
      <c r="J177" s="251">
        <f>ROUND(I177*H177,2)</f>
        <v>0</v>
      </c>
      <c r="K177" s="247" t="s">
        <v>123</v>
      </c>
      <c r="L177" s="252"/>
      <c r="M177" s="253" t="s">
        <v>1</v>
      </c>
      <c r="N177" s="254" t="s">
        <v>38</v>
      </c>
      <c r="O177" s="89"/>
      <c r="P177" s="225">
        <f>O177*H177</f>
        <v>0</v>
      </c>
      <c r="Q177" s="225">
        <v>1</v>
      </c>
      <c r="R177" s="225">
        <f>Q177*H177</f>
        <v>133.535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163</v>
      </c>
      <c r="AT177" s="227" t="s">
        <v>239</v>
      </c>
      <c r="AU177" s="227" t="s">
        <v>83</v>
      </c>
      <c r="AY177" s="15" t="s">
        <v>116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81</v>
      </c>
      <c r="BK177" s="228">
        <f>ROUND(I177*H177,2)</f>
        <v>0</v>
      </c>
      <c r="BL177" s="15" t="s">
        <v>124</v>
      </c>
      <c r="BM177" s="227" t="s">
        <v>248</v>
      </c>
    </row>
    <row r="178" s="2" customFormat="1">
      <c r="A178" s="36"/>
      <c r="B178" s="37"/>
      <c r="C178" s="38"/>
      <c r="D178" s="229" t="s">
        <v>126</v>
      </c>
      <c r="E178" s="38"/>
      <c r="F178" s="230" t="s">
        <v>247</v>
      </c>
      <c r="G178" s="38"/>
      <c r="H178" s="38"/>
      <c r="I178" s="231"/>
      <c r="J178" s="38"/>
      <c r="K178" s="38"/>
      <c r="L178" s="42"/>
      <c r="M178" s="232"/>
      <c r="N178" s="233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126</v>
      </c>
      <c r="AU178" s="15" t="s">
        <v>83</v>
      </c>
    </row>
    <row r="179" s="13" customFormat="1">
      <c r="A179" s="13"/>
      <c r="B179" s="234"/>
      <c r="C179" s="235"/>
      <c r="D179" s="229" t="s">
        <v>128</v>
      </c>
      <c r="E179" s="236" t="s">
        <v>1</v>
      </c>
      <c r="F179" s="237" t="s">
        <v>249</v>
      </c>
      <c r="G179" s="235"/>
      <c r="H179" s="238">
        <v>133.535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128</v>
      </c>
      <c r="AU179" s="244" t="s">
        <v>83</v>
      </c>
      <c r="AV179" s="13" t="s">
        <v>83</v>
      </c>
      <c r="AW179" s="13" t="s">
        <v>30</v>
      </c>
      <c r="AX179" s="13" t="s">
        <v>81</v>
      </c>
      <c r="AY179" s="244" t="s">
        <v>116</v>
      </c>
    </row>
    <row r="180" s="2" customFormat="1" ht="16.5" customHeight="1">
      <c r="A180" s="36"/>
      <c r="B180" s="37"/>
      <c r="C180" s="245" t="s">
        <v>250</v>
      </c>
      <c r="D180" s="245" t="s">
        <v>239</v>
      </c>
      <c r="E180" s="246" t="s">
        <v>251</v>
      </c>
      <c r="F180" s="247" t="s">
        <v>252</v>
      </c>
      <c r="G180" s="248" t="s">
        <v>176</v>
      </c>
      <c r="H180" s="249">
        <v>22</v>
      </c>
      <c r="I180" s="250"/>
      <c r="J180" s="251">
        <f>ROUND(I180*H180,2)</f>
        <v>0</v>
      </c>
      <c r="K180" s="247" t="s">
        <v>123</v>
      </c>
      <c r="L180" s="252"/>
      <c r="M180" s="253" t="s">
        <v>1</v>
      </c>
      <c r="N180" s="254" t="s">
        <v>38</v>
      </c>
      <c r="O180" s="89"/>
      <c r="P180" s="225">
        <f>O180*H180</f>
        <v>0</v>
      </c>
      <c r="Q180" s="225">
        <v>0.01006</v>
      </c>
      <c r="R180" s="225">
        <f>Q180*H180</f>
        <v>0.22131999999999999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163</v>
      </c>
      <c r="AT180" s="227" t="s">
        <v>239</v>
      </c>
      <c r="AU180" s="227" t="s">
        <v>83</v>
      </c>
      <c r="AY180" s="15" t="s">
        <v>116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81</v>
      </c>
      <c r="BK180" s="228">
        <f>ROUND(I180*H180,2)</f>
        <v>0</v>
      </c>
      <c r="BL180" s="15" t="s">
        <v>124</v>
      </c>
      <c r="BM180" s="227" t="s">
        <v>253</v>
      </c>
    </row>
    <row r="181" s="2" customFormat="1">
      <c r="A181" s="36"/>
      <c r="B181" s="37"/>
      <c r="C181" s="38"/>
      <c r="D181" s="229" t="s">
        <v>126</v>
      </c>
      <c r="E181" s="38"/>
      <c r="F181" s="230" t="s">
        <v>252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126</v>
      </c>
      <c r="AU181" s="15" t="s">
        <v>83</v>
      </c>
    </row>
    <row r="182" s="2" customFormat="1" ht="16.5" customHeight="1">
      <c r="A182" s="36"/>
      <c r="B182" s="37"/>
      <c r="C182" s="245" t="s">
        <v>254</v>
      </c>
      <c r="D182" s="245" t="s">
        <v>239</v>
      </c>
      <c r="E182" s="246" t="s">
        <v>255</v>
      </c>
      <c r="F182" s="247" t="s">
        <v>256</v>
      </c>
      <c r="G182" s="248" t="s">
        <v>176</v>
      </c>
      <c r="H182" s="249">
        <v>11</v>
      </c>
      <c r="I182" s="250"/>
      <c r="J182" s="251">
        <f>ROUND(I182*H182,2)</f>
        <v>0</v>
      </c>
      <c r="K182" s="247" t="s">
        <v>123</v>
      </c>
      <c r="L182" s="252"/>
      <c r="M182" s="253" t="s">
        <v>1</v>
      </c>
      <c r="N182" s="254" t="s">
        <v>38</v>
      </c>
      <c r="O182" s="89"/>
      <c r="P182" s="225">
        <f>O182*H182</f>
        <v>0</v>
      </c>
      <c r="Q182" s="225">
        <v>0.010030000000000001</v>
      </c>
      <c r="R182" s="225">
        <f>Q182*H182</f>
        <v>0.11033000000000001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163</v>
      </c>
      <c r="AT182" s="227" t="s">
        <v>239</v>
      </c>
      <c r="AU182" s="227" t="s">
        <v>83</v>
      </c>
      <c r="AY182" s="15" t="s">
        <v>116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81</v>
      </c>
      <c r="BK182" s="228">
        <f>ROUND(I182*H182,2)</f>
        <v>0</v>
      </c>
      <c r="BL182" s="15" t="s">
        <v>124</v>
      </c>
      <c r="BM182" s="227" t="s">
        <v>257</v>
      </c>
    </row>
    <row r="183" s="2" customFormat="1">
      <c r="A183" s="36"/>
      <c r="B183" s="37"/>
      <c r="C183" s="38"/>
      <c r="D183" s="229" t="s">
        <v>126</v>
      </c>
      <c r="E183" s="38"/>
      <c r="F183" s="230" t="s">
        <v>256</v>
      </c>
      <c r="G183" s="38"/>
      <c r="H183" s="38"/>
      <c r="I183" s="231"/>
      <c r="J183" s="38"/>
      <c r="K183" s="38"/>
      <c r="L183" s="42"/>
      <c r="M183" s="232"/>
      <c r="N183" s="233"/>
      <c r="O183" s="89"/>
      <c r="P183" s="89"/>
      <c r="Q183" s="89"/>
      <c r="R183" s="89"/>
      <c r="S183" s="89"/>
      <c r="T183" s="90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126</v>
      </c>
      <c r="AU183" s="15" t="s">
        <v>83</v>
      </c>
    </row>
    <row r="184" s="2" customFormat="1" ht="16.5" customHeight="1">
      <c r="A184" s="36"/>
      <c r="B184" s="37"/>
      <c r="C184" s="245" t="s">
        <v>258</v>
      </c>
      <c r="D184" s="245" t="s">
        <v>239</v>
      </c>
      <c r="E184" s="246" t="s">
        <v>259</v>
      </c>
      <c r="F184" s="247" t="s">
        <v>260</v>
      </c>
      <c r="G184" s="248" t="s">
        <v>176</v>
      </c>
      <c r="H184" s="249">
        <v>6</v>
      </c>
      <c r="I184" s="250"/>
      <c r="J184" s="251">
        <f>ROUND(I184*H184,2)</f>
        <v>0</v>
      </c>
      <c r="K184" s="247" t="s">
        <v>123</v>
      </c>
      <c r="L184" s="252"/>
      <c r="M184" s="253" t="s">
        <v>1</v>
      </c>
      <c r="N184" s="254" t="s">
        <v>38</v>
      </c>
      <c r="O184" s="89"/>
      <c r="P184" s="225">
        <f>O184*H184</f>
        <v>0</v>
      </c>
      <c r="Q184" s="225">
        <v>0.01014</v>
      </c>
      <c r="R184" s="225">
        <f>Q184*H184</f>
        <v>0.060839999999999998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163</v>
      </c>
      <c r="AT184" s="227" t="s">
        <v>239</v>
      </c>
      <c r="AU184" s="227" t="s">
        <v>83</v>
      </c>
      <c r="AY184" s="15" t="s">
        <v>116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81</v>
      </c>
      <c r="BK184" s="228">
        <f>ROUND(I184*H184,2)</f>
        <v>0</v>
      </c>
      <c r="BL184" s="15" t="s">
        <v>124</v>
      </c>
      <c r="BM184" s="227" t="s">
        <v>261</v>
      </c>
    </row>
    <row r="185" s="2" customFormat="1">
      <c r="A185" s="36"/>
      <c r="B185" s="37"/>
      <c r="C185" s="38"/>
      <c r="D185" s="229" t="s">
        <v>126</v>
      </c>
      <c r="E185" s="38"/>
      <c r="F185" s="230" t="s">
        <v>260</v>
      </c>
      <c r="G185" s="38"/>
      <c r="H185" s="38"/>
      <c r="I185" s="231"/>
      <c r="J185" s="38"/>
      <c r="K185" s="38"/>
      <c r="L185" s="42"/>
      <c r="M185" s="232"/>
      <c r="N185" s="233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126</v>
      </c>
      <c r="AU185" s="15" t="s">
        <v>83</v>
      </c>
    </row>
    <row r="186" s="2" customFormat="1" ht="21.75" customHeight="1">
      <c r="A186" s="36"/>
      <c r="B186" s="37"/>
      <c r="C186" s="245" t="s">
        <v>262</v>
      </c>
      <c r="D186" s="245" t="s">
        <v>239</v>
      </c>
      <c r="E186" s="246" t="s">
        <v>263</v>
      </c>
      <c r="F186" s="247" t="s">
        <v>264</v>
      </c>
      <c r="G186" s="248" t="s">
        <v>176</v>
      </c>
      <c r="H186" s="249">
        <v>1</v>
      </c>
      <c r="I186" s="250"/>
      <c r="J186" s="251">
        <f>ROUND(I186*H186,2)</f>
        <v>0</v>
      </c>
      <c r="K186" s="247" t="s">
        <v>123</v>
      </c>
      <c r="L186" s="252"/>
      <c r="M186" s="253" t="s">
        <v>1</v>
      </c>
      <c r="N186" s="254" t="s">
        <v>38</v>
      </c>
      <c r="O186" s="89"/>
      <c r="P186" s="225">
        <f>O186*H186</f>
        <v>0</v>
      </c>
      <c r="Q186" s="225">
        <v>0.246</v>
      </c>
      <c r="R186" s="225">
        <f>Q186*H186</f>
        <v>0.246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163</v>
      </c>
      <c r="AT186" s="227" t="s">
        <v>239</v>
      </c>
      <c r="AU186" s="227" t="s">
        <v>83</v>
      </c>
      <c r="AY186" s="15" t="s">
        <v>116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81</v>
      </c>
      <c r="BK186" s="228">
        <f>ROUND(I186*H186,2)</f>
        <v>0</v>
      </c>
      <c r="BL186" s="15" t="s">
        <v>124</v>
      </c>
      <c r="BM186" s="227" t="s">
        <v>265</v>
      </c>
    </row>
    <row r="187" s="2" customFormat="1">
      <c r="A187" s="36"/>
      <c r="B187" s="37"/>
      <c r="C187" s="38"/>
      <c r="D187" s="229" t="s">
        <v>126</v>
      </c>
      <c r="E187" s="38"/>
      <c r="F187" s="230" t="s">
        <v>264</v>
      </c>
      <c r="G187" s="38"/>
      <c r="H187" s="38"/>
      <c r="I187" s="231"/>
      <c r="J187" s="38"/>
      <c r="K187" s="38"/>
      <c r="L187" s="42"/>
      <c r="M187" s="232"/>
      <c r="N187" s="233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126</v>
      </c>
      <c r="AU187" s="15" t="s">
        <v>83</v>
      </c>
    </row>
    <row r="188" s="2" customFormat="1" ht="16.5" customHeight="1">
      <c r="A188" s="36"/>
      <c r="B188" s="37"/>
      <c r="C188" s="245" t="s">
        <v>266</v>
      </c>
      <c r="D188" s="245" t="s">
        <v>239</v>
      </c>
      <c r="E188" s="246" t="s">
        <v>267</v>
      </c>
      <c r="F188" s="247" t="s">
        <v>268</v>
      </c>
      <c r="G188" s="248" t="s">
        <v>122</v>
      </c>
      <c r="H188" s="249">
        <v>3785</v>
      </c>
      <c r="I188" s="250"/>
      <c r="J188" s="251">
        <f>ROUND(I188*H188,2)</f>
        <v>0</v>
      </c>
      <c r="K188" s="247" t="s">
        <v>1</v>
      </c>
      <c r="L188" s="252"/>
      <c r="M188" s="253" t="s">
        <v>1</v>
      </c>
      <c r="N188" s="254" t="s">
        <v>38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163</v>
      </c>
      <c r="AT188" s="227" t="s">
        <v>239</v>
      </c>
      <c r="AU188" s="227" t="s">
        <v>83</v>
      </c>
      <c r="AY188" s="15" t="s">
        <v>116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81</v>
      </c>
      <c r="BK188" s="228">
        <f>ROUND(I188*H188,2)</f>
        <v>0</v>
      </c>
      <c r="BL188" s="15" t="s">
        <v>124</v>
      </c>
      <c r="BM188" s="227" t="s">
        <v>269</v>
      </c>
    </row>
    <row r="189" s="2" customFormat="1">
      <c r="A189" s="36"/>
      <c r="B189" s="37"/>
      <c r="C189" s="38"/>
      <c r="D189" s="229" t="s">
        <v>126</v>
      </c>
      <c r="E189" s="38"/>
      <c r="F189" s="230" t="s">
        <v>270</v>
      </c>
      <c r="G189" s="38"/>
      <c r="H189" s="38"/>
      <c r="I189" s="231"/>
      <c r="J189" s="38"/>
      <c r="K189" s="38"/>
      <c r="L189" s="42"/>
      <c r="M189" s="232"/>
      <c r="N189" s="233"/>
      <c r="O189" s="89"/>
      <c r="P189" s="89"/>
      <c r="Q189" s="89"/>
      <c r="R189" s="89"/>
      <c r="S189" s="89"/>
      <c r="T189" s="90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126</v>
      </c>
      <c r="AU189" s="15" t="s">
        <v>83</v>
      </c>
    </row>
    <row r="190" s="13" customFormat="1">
      <c r="A190" s="13"/>
      <c r="B190" s="234"/>
      <c r="C190" s="235"/>
      <c r="D190" s="229" t="s">
        <v>128</v>
      </c>
      <c r="E190" s="236" t="s">
        <v>1</v>
      </c>
      <c r="F190" s="237" t="s">
        <v>271</v>
      </c>
      <c r="G190" s="235"/>
      <c r="H190" s="238">
        <v>3785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128</v>
      </c>
      <c r="AU190" s="244" t="s">
        <v>83</v>
      </c>
      <c r="AV190" s="13" t="s">
        <v>83</v>
      </c>
      <c r="AW190" s="13" t="s">
        <v>30</v>
      </c>
      <c r="AX190" s="13" t="s">
        <v>81</v>
      </c>
      <c r="AY190" s="244" t="s">
        <v>116</v>
      </c>
    </row>
    <row r="191" s="12" customFormat="1" ht="25.92" customHeight="1">
      <c r="A191" s="12"/>
      <c r="B191" s="200"/>
      <c r="C191" s="201"/>
      <c r="D191" s="202" t="s">
        <v>72</v>
      </c>
      <c r="E191" s="203" t="s">
        <v>272</v>
      </c>
      <c r="F191" s="203" t="s">
        <v>273</v>
      </c>
      <c r="G191" s="201"/>
      <c r="H191" s="201"/>
      <c r="I191" s="204"/>
      <c r="J191" s="205">
        <f>BK191</f>
        <v>0</v>
      </c>
      <c r="K191" s="201"/>
      <c r="L191" s="206"/>
      <c r="M191" s="207"/>
      <c r="N191" s="208"/>
      <c r="O191" s="208"/>
      <c r="P191" s="209">
        <f>SUM(P192:P236)</f>
        <v>0</v>
      </c>
      <c r="Q191" s="208"/>
      <c r="R191" s="209">
        <f>SUM(R192:R236)</f>
        <v>0</v>
      </c>
      <c r="S191" s="208"/>
      <c r="T191" s="210">
        <f>SUM(T192:T236)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1" t="s">
        <v>124</v>
      </c>
      <c r="AT191" s="212" t="s">
        <v>72</v>
      </c>
      <c r="AU191" s="212" t="s">
        <v>73</v>
      </c>
      <c r="AY191" s="211" t="s">
        <v>116</v>
      </c>
      <c r="BK191" s="213">
        <f>SUM(BK192:BK236)</f>
        <v>0</v>
      </c>
    </row>
    <row r="192" s="2" customFormat="1" ht="24.15" customHeight="1">
      <c r="A192" s="36"/>
      <c r="B192" s="37"/>
      <c r="C192" s="216" t="s">
        <v>274</v>
      </c>
      <c r="D192" s="216" t="s">
        <v>119</v>
      </c>
      <c r="E192" s="217" t="s">
        <v>275</v>
      </c>
      <c r="F192" s="218" t="s">
        <v>276</v>
      </c>
      <c r="G192" s="219" t="s">
        <v>176</v>
      </c>
      <c r="H192" s="220">
        <v>2</v>
      </c>
      <c r="I192" s="221"/>
      <c r="J192" s="222">
        <f>ROUND(I192*H192,2)</f>
        <v>0</v>
      </c>
      <c r="K192" s="218" t="s">
        <v>123</v>
      </c>
      <c r="L192" s="42"/>
      <c r="M192" s="223" t="s">
        <v>1</v>
      </c>
      <c r="N192" s="224" t="s">
        <v>38</v>
      </c>
      <c r="O192" s="89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242</v>
      </c>
      <c r="AT192" s="227" t="s">
        <v>119</v>
      </c>
      <c r="AU192" s="227" t="s">
        <v>81</v>
      </c>
      <c r="AY192" s="15" t="s">
        <v>116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81</v>
      </c>
      <c r="BK192" s="228">
        <f>ROUND(I192*H192,2)</f>
        <v>0</v>
      </c>
      <c r="BL192" s="15" t="s">
        <v>242</v>
      </c>
      <c r="BM192" s="227" t="s">
        <v>277</v>
      </c>
    </row>
    <row r="193" s="2" customFormat="1">
      <c r="A193" s="36"/>
      <c r="B193" s="37"/>
      <c r="C193" s="38"/>
      <c r="D193" s="229" t="s">
        <v>126</v>
      </c>
      <c r="E193" s="38"/>
      <c r="F193" s="230" t="s">
        <v>278</v>
      </c>
      <c r="G193" s="38"/>
      <c r="H193" s="38"/>
      <c r="I193" s="231"/>
      <c r="J193" s="38"/>
      <c r="K193" s="38"/>
      <c r="L193" s="42"/>
      <c r="M193" s="232"/>
      <c r="N193" s="233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126</v>
      </c>
      <c r="AU193" s="15" t="s">
        <v>81</v>
      </c>
    </row>
    <row r="194" s="2" customFormat="1" ht="33" customHeight="1">
      <c r="A194" s="36"/>
      <c r="B194" s="37"/>
      <c r="C194" s="216" t="s">
        <v>279</v>
      </c>
      <c r="D194" s="216" t="s">
        <v>119</v>
      </c>
      <c r="E194" s="217" t="s">
        <v>280</v>
      </c>
      <c r="F194" s="218" t="s">
        <v>281</v>
      </c>
      <c r="G194" s="219" t="s">
        <v>176</v>
      </c>
      <c r="H194" s="220">
        <v>6</v>
      </c>
      <c r="I194" s="221"/>
      <c r="J194" s="222">
        <f>ROUND(I194*H194,2)</f>
        <v>0</v>
      </c>
      <c r="K194" s="218" t="s">
        <v>123</v>
      </c>
      <c r="L194" s="42"/>
      <c r="M194" s="223" t="s">
        <v>1</v>
      </c>
      <c r="N194" s="224" t="s">
        <v>38</v>
      </c>
      <c r="O194" s="89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242</v>
      </c>
      <c r="AT194" s="227" t="s">
        <v>119</v>
      </c>
      <c r="AU194" s="227" t="s">
        <v>81</v>
      </c>
      <c r="AY194" s="15" t="s">
        <v>116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81</v>
      </c>
      <c r="BK194" s="228">
        <f>ROUND(I194*H194,2)</f>
        <v>0</v>
      </c>
      <c r="BL194" s="15" t="s">
        <v>242</v>
      </c>
      <c r="BM194" s="227" t="s">
        <v>282</v>
      </c>
    </row>
    <row r="195" s="2" customFormat="1">
      <c r="A195" s="36"/>
      <c r="B195" s="37"/>
      <c r="C195" s="38"/>
      <c r="D195" s="229" t="s">
        <v>126</v>
      </c>
      <c r="E195" s="38"/>
      <c r="F195" s="230" t="s">
        <v>281</v>
      </c>
      <c r="G195" s="38"/>
      <c r="H195" s="38"/>
      <c r="I195" s="231"/>
      <c r="J195" s="38"/>
      <c r="K195" s="38"/>
      <c r="L195" s="42"/>
      <c r="M195" s="232"/>
      <c r="N195" s="233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126</v>
      </c>
      <c r="AU195" s="15" t="s">
        <v>81</v>
      </c>
    </row>
    <row r="196" s="2" customFormat="1" ht="24.15" customHeight="1">
      <c r="A196" s="36"/>
      <c r="B196" s="37"/>
      <c r="C196" s="216" t="s">
        <v>283</v>
      </c>
      <c r="D196" s="216" t="s">
        <v>119</v>
      </c>
      <c r="E196" s="217" t="s">
        <v>284</v>
      </c>
      <c r="F196" s="218" t="s">
        <v>285</v>
      </c>
      <c r="G196" s="219" t="s">
        <v>176</v>
      </c>
      <c r="H196" s="220">
        <v>2</v>
      </c>
      <c r="I196" s="221"/>
      <c r="J196" s="222">
        <f>ROUND(I196*H196,2)</f>
        <v>0</v>
      </c>
      <c r="K196" s="218" t="s">
        <v>123</v>
      </c>
      <c r="L196" s="42"/>
      <c r="M196" s="223" t="s">
        <v>1</v>
      </c>
      <c r="N196" s="224" t="s">
        <v>38</v>
      </c>
      <c r="O196" s="89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242</v>
      </c>
      <c r="AT196" s="227" t="s">
        <v>119</v>
      </c>
      <c r="AU196" s="227" t="s">
        <v>81</v>
      </c>
      <c r="AY196" s="15" t="s">
        <v>116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81</v>
      </c>
      <c r="BK196" s="228">
        <f>ROUND(I196*H196,2)</f>
        <v>0</v>
      </c>
      <c r="BL196" s="15" t="s">
        <v>242</v>
      </c>
      <c r="BM196" s="227" t="s">
        <v>286</v>
      </c>
    </row>
    <row r="197" s="2" customFormat="1">
      <c r="A197" s="36"/>
      <c r="B197" s="37"/>
      <c r="C197" s="38"/>
      <c r="D197" s="229" t="s">
        <v>126</v>
      </c>
      <c r="E197" s="38"/>
      <c r="F197" s="230" t="s">
        <v>285</v>
      </c>
      <c r="G197" s="38"/>
      <c r="H197" s="38"/>
      <c r="I197" s="231"/>
      <c r="J197" s="38"/>
      <c r="K197" s="38"/>
      <c r="L197" s="42"/>
      <c r="M197" s="232"/>
      <c r="N197" s="233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126</v>
      </c>
      <c r="AU197" s="15" t="s">
        <v>81</v>
      </c>
    </row>
    <row r="198" s="2" customFormat="1" ht="16.5" customHeight="1">
      <c r="A198" s="36"/>
      <c r="B198" s="37"/>
      <c r="C198" s="216" t="s">
        <v>287</v>
      </c>
      <c r="D198" s="216" t="s">
        <v>119</v>
      </c>
      <c r="E198" s="217" t="s">
        <v>288</v>
      </c>
      <c r="F198" s="218" t="s">
        <v>289</v>
      </c>
      <c r="G198" s="219" t="s">
        <v>176</v>
      </c>
      <c r="H198" s="220">
        <v>6</v>
      </c>
      <c r="I198" s="221"/>
      <c r="J198" s="222">
        <f>ROUND(I198*H198,2)</f>
        <v>0</v>
      </c>
      <c r="K198" s="218" t="s">
        <v>123</v>
      </c>
      <c r="L198" s="42"/>
      <c r="M198" s="223" t="s">
        <v>1</v>
      </c>
      <c r="N198" s="224" t="s">
        <v>38</v>
      </c>
      <c r="O198" s="89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242</v>
      </c>
      <c r="AT198" s="227" t="s">
        <v>119</v>
      </c>
      <c r="AU198" s="227" t="s">
        <v>81</v>
      </c>
      <c r="AY198" s="15" t="s">
        <v>116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81</v>
      </c>
      <c r="BK198" s="228">
        <f>ROUND(I198*H198,2)</f>
        <v>0</v>
      </c>
      <c r="BL198" s="15" t="s">
        <v>242</v>
      </c>
      <c r="BM198" s="227" t="s">
        <v>290</v>
      </c>
    </row>
    <row r="199" s="2" customFormat="1">
      <c r="A199" s="36"/>
      <c r="B199" s="37"/>
      <c r="C199" s="38"/>
      <c r="D199" s="229" t="s">
        <v>126</v>
      </c>
      <c r="E199" s="38"/>
      <c r="F199" s="230" t="s">
        <v>289</v>
      </c>
      <c r="G199" s="38"/>
      <c r="H199" s="38"/>
      <c r="I199" s="231"/>
      <c r="J199" s="38"/>
      <c r="K199" s="38"/>
      <c r="L199" s="42"/>
      <c r="M199" s="232"/>
      <c r="N199" s="233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126</v>
      </c>
      <c r="AU199" s="15" t="s">
        <v>81</v>
      </c>
    </row>
    <row r="200" s="2" customFormat="1" ht="16.5" customHeight="1">
      <c r="A200" s="36"/>
      <c r="B200" s="37"/>
      <c r="C200" s="216" t="s">
        <v>291</v>
      </c>
      <c r="D200" s="216" t="s">
        <v>119</v>
      </c>
      <c r="E200" s="217" t="s">
        <v>292</v>
      </c>
      <c r="F200" s="218" t="s">
        <v>293</v>
      </c>
      <c r="G200" s="219" t="s">
        <v>176</v>
      </c>
      <c r="H200" s="220">
        <v>2</v>
      </c>
      <c r="I200" s="221"/>
      <c r="J200" s="222">
        <f>ROUND(I200*H200,2)</f>
        <v>0</v>
      </c>
      <c r="K200" s="218" t="s">
        <v>123</v>
      </c>
      <c r="L200" s="42"/>
      <c r="M200" s="223" t="s">
        <v>1</v>
      </c>
      <c r="N200" s="224" t="s">
        <v>38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242</v>
      </c>
      <c r="AT200" s="227" t="s">
        <v>119</v>
      </c>
      <c r="AU200" s="227" t="s">
        <v>81</v>
      </c>
      <c r="AY200" s="15" t="s">
        <v>116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81</v>
      </c>
      <c r="BK200" s="228">
        <f>ROUND(I200*H200,2)</f>
        <v>0</v>
      </c>
      <c r="BL200" s="15" t="s">
        <v>242</v>
      </c>
      <c r="BM200" s="227" t="s">
        <v>294</v>
      </c>
    </row>
    <row r="201" s="2" customFormat="1">
      <c r="A201" s="36"/>
      <c r="B201" s="37"/>
      <c r="C201" s="38"/>
      <c r="D201" s="229" t="s">
        <v>126</v>
      </c>
      <c r="E201" s="38"/>
      <c r="F201" s="230" t="s">
        <v>295</v>
      </c>
      <c r="G201" s="38"/>
      <c r="H201" s="38"/>
      <c r="I201" s="231"/>
      <c r="J201" s="38"/>
      <c r="K201" s="38"/>
      <c r="L201" s="42"/>
      <c r="M201" s="232"/>
      <c r="N201" s="233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126</v>
      </c>
      <c r="AU201" s="15" t="s">
        <v>81</v>
      </c>
    </row>
    <row r="202" s="2" customFormat="1" ht="24.15" customHeight="1">
      <c r="A202" s="36"/>
      <c r="B202" s="37"/>
      <c r="C202" s="216" t="s">
        <v>296</v>
      </c>
      <c r="D202" s="216" t="s">
        <v>119</v>
      </c>
      <c r="E202" s="217" t="s">
        <v>297</v>
      </c>
      <c r="F202" s="218" t="s">
        <v>298</v>
      </c>
      <c r="G202" s="219" t="s">
        <v>176</v>
      </c>
      <c r="H202" s="220">
        <v>2</v>
      </c>
      <c r="I202" s="221"/>
      <c r="J202" s="222">
        <f>ROUND(I202*H202,2)</f>
        <v>0</v>
      </c>
      <c r="K202" s="218" t="s">
        <v>123</v>
      </c>
      <c r="L202" s="42"/>
      <c r="M202" s="223" t="s">
        <v>1</v>
      </c>
      <c r="N202" s="224" t="s">
        <v>38</v>
      </c>
      <c r="O202" s="89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7" t="s">
        <v>242</v>
      </c>
      <c r="AT202" s="227" t="s">
        <v>119</v>
      </c>
      <c r="AU202" s="227" t="s">
        <v>81</v>
      </c>
      <c r="AY202" s="15" t="s">
        <v>116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5" t="s">
        <v>81</v>
      </c>
      <c r="BK202" s="228">
        <f>ROUND(I202*H202,2)</f>
        <v>0</v>
      </c>
      <c r="BL202" s="15" t="s">
        <v>242</v>
      </c>
      <c r="BM202" s="227" t="s">
        <v>299</v>
      </c>
    </row>
    <row r="203" s="2" customFormat="1">
      <c r="A203" s="36"/>
      <c r="B203" s="37"/>
      <c r="C203" s="38"/>
      <c r="D203" s="229" t="s">
        <v>126</v>
      </c>
      <c r="E203" s="38"/>
      <c r="F203" s="230" t="s">
        <v>298</v>
      </c>
      <c r="G203" s="38"/>
      <c r="H203" s="38"/>
      <c r="I203" s="231"/>
      <c r="J203" s="38"/>
      <c r="K203" s="38"/>
      <c r="L203" s="42"/>
      <c r="M203" s="232"/>
      <c r="N203" s="233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126</v>
      </c>
      <c r="AU203" s="15" t="s">
        <v>81</v>
      </c>
    </row>
    <row r="204" s="2" customFormat="1" ht="37.8" customHeight="1">
      <c r="A204" s="36"/>
      <c r="B204" s="37"/>
      <c r="C204" s="216" t="s">
        <v>300</v>
      </c>
      <c r="D204" s="216" t="s">
        <v>119</v>
      </c>
      <c r="E204" s="217" t="s">
        <v>301</v>
      </c>
      <c r="F204" s="218" t="s">
        <v>302</v>
      </c>
      <c r="G204" s="219" t="s">
        <v>234</v>
      </c>
      <c r="H204" s="220">
        <v>2376.6770000000001</v>
      </c>
      <c r="I204" s="221"/>
      <c r="J204" s="222">
        <f>ROUND(I204*H204,2)</f>
        <v>0</v>
      </c>
      <c r="K204" s="218" t="s">
        <v>123</v>
      </c>
      <c r="L204" s="42"/>
      <c r="M204" s="223" t="s">
        <v>1</v>
      </c>
      <c r="N204" s="224" t="s">
        <v>38</v>
      </c>
      <c r="O204" s="89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242</v>
      </c>
      <c r="AT204" s="227" t="s">
        <v>119</v>
      </c>
      <c r="AU204" s="227" t="s">
        <v>81</v>
      </c>
      <c r="AY204" s="15" t="s">
        <v>116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81</v>
      </c>
      <c r="BK204" s="228">
        <f>ROUND(I204*H204,2)</f>
        <v>0</v>
      </c>
      <c r="BL204" s="15" t="s">
        <v>242</v>
      </c>
      <c r="BM204" s="227" t="s">
        <v>303</v>
      </c>
    </row>
    <row r="205" s="2" customFormat="1">
      <c r="A205" s="36"/>
      <c r="B205" s="37"/>
      <c r="C205" s="38"/>
      <c r="D205" s="229" t="s">
        <v>126</v>
      </c>
      <c r="E205" s="38"/>
      <c r="F205" s="230" t="s">
        <v>304</v>
      </c>
      <c r="G205" s="38"/>
      <c r="H205" s="38"/>
      <c r="I205" s="231"/>
      <c r="J205" s="38"/>
      <c r="K205" s="38"/>
      <c r="L205" s="42"/>
      <c r="M205" s="232"/>
      <c r="N205" s="233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126</v>
      </c>
      <c r="AU205" s="15" t="s">
        <v>81</v>
      </c>
    </row>
    <row r="206" s="2" customFormat="1">
      <c r="A206" s="36"/>
      <c r="B206" s="37"/>
      <c r="C206" s="38"/>
      <c r="D206" s="229" t="s">
        <v>305</v>
      </c>
      <c r="E206" s="38"/>
      <c r="F206" s="255" t="s">
        <v>306</v>
      </c>
      <c r="G206" s="38"/>
      <c r="H206" s="38"/>
      <c r="I206" s="231"/>
      <c r="J206" s="38"/>
      <c r="K206" s="38"/>
      <c r="L206" s="42"/>
      <c r="M206" s="232"/>
      <c r="N206" s="233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305</v>
      </c>
      <c r="AU206" s="15" t="s">
        <v>81</v>
      </c>
    </row>
    <row r="207" s="13" customFormat="1">
      <c r="A207" s="13"/>
      <c r="B207" s="234"/>
      <c r="C207" s="235"/>
      <c r="D207" s="229" t="s">
        <v>128</v>
      </c>
      <c r="E207" s="236" t="s">
        <v>1</v>
      </c>
      <c r="F207" s="237" t="s">
        <v>244</v>
      </c>
      <c r="G207" s="235"/>
      <c r="H207" s="238">
        <v>2376.6770000000001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128</v>
      </c>
      <c r="AU207" s="244" t="s">
        <v>81</v>
      </c>
      <c r="AV207" s="13" t="s">
        <v>83</v>
      </c>
      <c r="AW207" s="13" t="s">
        <v>30</v>
      </c>
      <c r="AX207" s="13" t="s">
        <v>81</v>
      </c>
      <c r="AY207" s="244" t="s">
        <v>116</v>
      </c>
    </row>
    <row r="208" s="2" customFormat="1" ht="49.05" customHeight="1">
      <c r="A208" s="36"/>
      <c r="B208" s="37"/>
      <c r="C208" s="216" t="s">
        <v>307</v>
      </c>
      <c r="D208" s="216" t="s">
        <v>119</v>
      </c>
      <c r="E208" s="217" t="s">
        <v>308</v>
      </c>
      <c r="F208" s="218" t="s">
        <v>309</v>
      </c>
      <c r="G208" s="219" t="s">
        <v>234</v>
      </c>
      <c r="H208" s="220">
        <v>420.779</v>
      </c>
      <c r="I208" s="221"/>
      <c r="J208" s="222">
        <f>ROUND(I208*H208,2)</f>
        <v>0</v>
      </c>
      <c r="K208" s="218" t="s">
        <v>123</v>
      </c>
      <c r="L208" s="42"/>
      <c r="M208" s="223" t="s">
        <v>1</v>
      </c>
      <c r="N208" s="224" t="s">
        <v>38</v>
      </c>
      <c r="O208" s="89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242</v>
      </c>
      <c r="AT208" s="227" t="s">
        <v>119</v>
      </c>
      <c r="AU208" s="227" t="s">
        <v>81</v>
      </c>
      <c r="AY208" s="15" t="s">
        <v>116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81</v>
      </c>
      <c r="BK208" s="228">
        <f>ROUND(I208*H208,2)</f>
        <v>0</v>
      </c>
      <c r="BL208" s="15" t="s">
        <v>242</v>
      </c>
      <c r="BM208" s="227" t="s">
        <v>310</v>
      </c>
    </row>
    <row r="209" s="2" customFormat="1">
      <c r="A209" s="36"/>
      <c r="B209" s="37"/>
      <c r="C209" s="38"/>
      <c r="D209" s="229" t="s">
        <v>126</v>
      </c>
      <c r="E209" s="38"/>
      <c r="F209" s="230" t="s">
        <v>311</v>
      </c>
      <c r="G209" s="38"/>
      <c r="H209" s="38"/>
      <c r="I209" s="231"/>
      <c r="J209" s="38"/>
      <c r="K209" s="38"/>
      <c r="L209" s="42"/>
      <c r="M209" s="232"/>
      <c r="N209" s="233"/>
      <c r="O209" s="89"/>
      <c r="P209" s="89"/>
      <c r="Q209" s="89"/>
      <c r="R209" s="89"/>
      <c r="S209" s="89"/>
      <c r="T209" s="90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126</v>
      </c>
      <c r="AU209" s="15" t="s">
        <v>81</v>
      </c>
    </row>
    <row r="210" s="2" customFormat="1">
      <c r="A210" s="36"/>
      <c r="B210" s="37"/>
      <c r="C210" s="38"/>
      <c r="D210" s="229" t="s">
        <v>305</v>
      </c>
      <c r="E210" s="38"/>
      <c r="F210" s="255" t="s">
        <v>312</v>
      </c>
      <c r="G210" s="38"/>
      <c r="H210" s="38"/>
      <c r="I210" s="231"/>
      <c r="J210" s="38"/>
      <c r="K210" s="38"/>
      <c r="L210" s="42"/>
      <c r="M210" s="232"/>
      <c r="N210" s="233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305</v>
      </c>
      <c r="AU210" s="15" t="s">
        <v>81</v>
      </c>
    </row>
    <row r="211" s="13" customFormat="1">
      <c r="A211" s="13"/>
      <c r="B211" s="234"/>
      <c r="C211" s="235"/>
      <c r="D211" s="229" t="s">
        <v>128</v>
      </c>
      <c r="E211" s="236" t="s">
        <v>1</v>
      </c>
      <c r="F211" s="237" t="s">
        <v>313</v>
      </c>
      <c r="G211" s="235"/>
      <c r="H211" s="238">
        <v>420.779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128</v>
      </c>
      <c r="AU211" s="244" t="s">
        <v>81</v>
      </c>
      <c r="AV211" s="13" t="s">
        <v>83</v>
      </c>
      <c r="AW211" s="13" t="s">
        <v>30</v>
      </c>
      <c r="AX211" s="13" t="s">
        <v>81</v>
      </c>
      <c r="AY211" s="244" t="s">
        <v>116</v>
      </c>
    </row>
    <row r="212" s="2" customFormat="1" ht="49.05" customHeight="1">
      <c r="A212" s="36"/>
      <c r="B212" s="37"/>
      <c r="C212" s="216" t="s">
        <v>314</v>
      </c>
      <c r="D212" s="216" t="s">
        <v>119</v>
      </c>
      <c r="E212" s="217" t="s">
        <v>315</v>
      </c>
      <c r="F212" s="218" t="s">
        <v>316</v>
      </c>
      <c r="G212" s="219" t="s">
        <v>234</v>
      </c>
      <c r="H212" s="220">
        <v>30</v>
      </c>
      <c r="I212" s="221"/>
      <c r="J212" s="222">
        <f>ROUND(I212*H212,2)</f>
        <v>0</v>
      </c>
      <c r="K212" s="218" t="s">
        <v>123</v>
      </c>
      <c r="L212" s="42"/>
      <c r="M212" s="223" t="s">
        <v>1</v>
      </c>
      <c r="N212" s="224" t="s">
        <v>38</v>
      </c>
      <c r="O212" s="89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242</v>
      </c>
      <c r="AT212" s="227" t="s">
        <v>119</v>
      </c>
      <c r="AU212" s="227" t="s">
        <v>81</v>
      </c>
      <c r="AY212" s="15" t="s">
        <v>116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81</v>
      </c>
      <c r="BK212" s="228">
        <f>ROUND(I212*H212,2)</f>
        <v>0</v>
      </c>
      <c r="BL212" s="15" t="s">
        <v>242</v>
      </c>
      <c r="BM212" s="227" t="s">
        <v>317</v>
      </c>
    </row>
    <row r="213" s="2" customFormat="1">
      <c r="A213" s="36"/>
      <c r="B213" s="37"/>
      <c r="C213" s="38"/>
      <c r="D213" s="229" t="s">
        <v>126</v>
      </c>
      <c r="E213" s="38"/>
      <c r="F213" s="230" t="s">
        <v>318</v>
      </c>
      <c r="G213" s="38"/>
      <c r="H213" s="38"/>
      <c r="I213" s="231"/>
      <c r="J213" s="38"/>
      <c r="K213" s="38"/>
      <c r="L213" s="42"/>
      <c r="M213" s="232"/>
      <c r="N213" s="233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126</v>
      </c>
      <c r="AU213" s="15" t="s">
        <v>81</v>
      </c>
    </row>
    <row r="214" s="2" customFormat="1">
      <c r="A214" s="36"/>
      <c r="B214" s="37"/>
      <c r="C214" s="38"/>
      <c r="D214" s="229" t="s">
        <v>305</v>
      </c>
      <c r="E214" s="38"/>
      <c r="F214" s="255" t="s">
        <v>319</v>
      </c>
      <c r="G214" s="38"/>
      <c r="H214" s="38"/>
      <c r="I214" s="231"/>
      <c r="J214" s="38"/>
      <c r="K214" s="38"/>
      <c r="L214" s="42"/>
      <c r="M214" s="232"/>
      <c r="N214" s="233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305</v>
      </c>
      <c r="AU214" s="15" t="s">
        <v>81</v>
      </c>
    </row>
    <row r="215" s="13" customFormat="1">
      <c r="A215" s="13"/>
      <c r="B215" s="234"/>
      <c r="C215" s="235"/>
      <c r="D215" s="229" t="s">
        <v>128</v>
      </c>
      <c r="E215" s="236" t="s">
        <v>1</v>
      </c>
      <c r="F215" s="237" t="s">
        <v>320</v>
      </c>
      <c r="G215" s="235"/>
      <c r="H215" s="238">
        <v>30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128</v>
      </c>
      <c r="AU215" s="244" t="s">
        <v>81</v>
      </c>
      <c r="AV215" s="13" t="s">
        <v>83</v>
      </c>
      <c r="AW215" s="13" t="s">
        <v>30</v>
      </c>
      <c r="AX215" s="13" t="s">
        <v>81</v>
      </c>
      <c r="AY215" s="244" t="s">
        <v>116</v>
      </c>
    </row>
    <row r="216" s="2" customFormat="1" ht="49.05" customHeight="1">
      <c r="A216" s="36"/>
      <c r="B216" s="37"/>
      <c r="C216" s="216" t="s">
        <v>321</v>
      </c>
      <c r="D216" s="216" t="s">
        <v>119</v>
      </c>
      <c r="E216" s="217" t="s">
        <v>322</v>
      </c>
      <c r="F216" s="218" t="s">
        <v>323</v>
      </c>
      <c r="G216" s="219" t="s">
        <v>234</v>
      </c>
      <c r="H216" s="220">
        <v>1.796</v>
      </c>
      <c r="I216" s="221"/>
      <c r="J216" s="222">
        <f>ROUND(I216*H216,2)</f>
        <v>0</v>
      </c>
      <c r="K216" s="218" t="s">
        <v>123</v>
      </c>
      <c r="L216" s="42"/>
      <c r="M216" s="223" t="s">
        <v>1</v>
      </c>
      <c r="N216" s="224" t="s">
        <v>38</v>
      </c>
      <c r="O216" s="89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242</v>
      </c>
      <c r="AT216" s="227" t="s">
        <v>119</v>
      </c>
      <c r="AU216" s="227" t="s">
        <v>81</v>
      </c>
      <c r="AY216" s="15" t="s">
        <v>116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81</v>
      </c>
      <c r="BK216" s="228">
        <f>ROUND(I216*H216,2)</f>
        <v>0</v>
      </c>
      <c r="BL216" s="15" t="s">
        <v>242</v>
      </c>
      <c r="BM216" s="227" t="s">
        <v>324</v>
      </c>
    </row>
    <row r="217" s="2" customFormat="1">
      <c r="A217" s="36"/>
      <c r="B217" s="37"/>
      <c r="C217" s="38"/>
      <c r="D217" s="229" t="s">
        <v>126</v>
      </c>
      <c r="E217" s="38"/>
      <c r="F217" s="230" t="s">
        <v>325</v>
      </c>
      <c r="G217" s="38"/>
      <c r="H217" s="38"/>
      <c r="I217" s="231"/>
      <c r="J217" s="38"/>
      <c r="K217" s="38"/>
      <c r="L217" s="42"/>
      <c r="M217" s="232"/>
      <c r="N217" s="233"/>
      <c r="O217" s="89"/>
      <c r="P217" s="89"/>
      <c r="Q217" s="89"/>
      <c r="R217" s="89"/>
      <c r="S217" s="89"/>
      <c r="T217" s="90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126</v>
      </c>
      <c r="AU217" s="15" t="s">
        <v>81</v>
      </c>
    </row>
    <row r="218" s="2" customFormat="1">
      <c r="A218" s="36"/>
      <c r="B218" s="37"/>
      <c r="C218" s="38"/>
      <c r="D218" s="229" t="s">
        <v>305</v>
      </c>
      <c r="E218" s="38"/>
      <c r="F218" s="255" t="s">
        <v>326</v>
      </c>
      <c r="G218" s="38"/>
      <c r="H218" s="38"/>
      <c r="I218" s="231"/>
      <c r="J218" s="38"/>
      <c r="K218" s="38"/>
      <c r="L218" s="42"/>
      <c r="M218" s="232"/>
      <c r="N218" s="233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305</v>
      </c>
      <c r="AU218" s="15" t="s">
        <v>81</v>
      </c>
    </row>
    <row r="219" s="13" customFormat="1">
      <c r="A219" s="13"/>
      <c r="B219" s="234"/>
      <c r="C219" s="235"/>
      <c r="D219" s="229" t="s">
        <v>128</v>
      </c>
      <c r="E219" s="236" t="s">
        <v>1</v>
      </c>
      <c r="F219" s="237" t="s">
        <v>327</v>
      </c>
      <c r="G219" s="235"/>
      <c r="H219" s="238">
        <v>1.796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128</v>
      </c>
      <c r="AU219" s="244" t="s">
        <v>81</v>
      </c>
      <c r="AV219" s="13" t="s">
        <v>83</v>
      </c>
      <c r="AW219" s="13" t="s">
        <v>30</v>
      </c>
      <c r="AX219" s="13" t="s">
        <v>81</v>
      </c>
      <c r="AY219" s="244" t="s">
        <v>116</v>
      </c>
    </row>
    <row r="220" s="2" customFormat="1" ht="37.8" customHeight="1">
      <c r="A220" s="36"/>
      <c r="B220" s="37"/>
      <c r="C220" s="216" t="s">
        <v>328</v>
      </c>
      <c r="D220" s="216" t="s">
        <v>119</v>
      </c>
      <c r="E220" s="217" t="s">
        <v>329</v>
      </c>
      <c r="F220" s="218" t="s">
        <v>330</v>
      </c>
      <c r="G220" s="219" t="s">
        <v>234</v>
      </c>
      <c r="H220" s="220">
        <v>2510.212</v>
      </c>
      <c r="I220" s="221"/>
      <c r="J220" s="222">
        <f>ROUND(I220*H220,2)</f>
        <v>0</v>
      </c>
      <c r="K220" s="218" t="s">
        <v>123</v>
      </c>
      <c r="L220" s="42"/>
      <c r="M220" s="223" t="s">
        <v>1</v>
      </c>
      <c r="N220" s="224" t="s">
        <v>38</v>
      </c>
      <c r="O220" s="89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242</v>
      </c>
      <c r="AT220" s="227" t="s">
        <v>119</v>
      </c>
      <c r="AU220" s="227" t="s">
        <v>81</v>
      </c>
      <c r="AY220" s="15" t="s">
        <v>116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81</v>
      </c>
      <c r="BK220" s="228">
        <f>ROUND(I220*H220,2)</f>
        <v>0</v>
      </c>
      <c r="BL220" s="15" t="s">
        <v>242</v>
      </c>
      <c r="BM220" s="227" t="s">
        <v>331</v>
      </c>
    </row>
    <row r="221" s="2" customFormat="1">
      <c r="A221" s="36"/>
      <c r="B221" s="37"/>
      <c r="C221" s="38"/>
      <c r="D221" s="229" t="s">
        <v>126</v>
      </c>
      <c r="E221" s="38"/>
      <c r="F221" s="230" t="s">
        <v>332</v>
      </c>
      <c r="G221" s="38"/>
      <c r="H221" s="38"/>
      <c r="I221" s="231"/>
      <c r="J221" s="38"/>
      <c r="K221" s="38"/>
      <c r="L221" s="42"/>
      <c r="M221" s="232"/>
      <c r="N221" s="233"/>
      <c r="O221" s="89"/>
      <c r="P221" s="89"/>
      <c r="Q221" s="89"/>
      <c r="R221" s="89"/>
      <c r="S221" s="89"/>
      <c r="T221" s="90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126</v>
      </c>
      <c r="AU221" s="15" t="s">
        <v>81</v>
      </c>
    </row>
    <row r="222" s="2" customFormat="1">
      <c r="A222" s="36"/>
      <c r="B222" s="37"/>
      <c r="C222" s="38"/>
      <c r="D222" s="229" t="s">
        <v>305</v>
      </c>
      <c r="E222" s="38"/>
      <c r="F222" s="255" t="s">
        <v>333</v>
      </c>
      <c r="G222" s="38"/>
      <c r="H222" s="38"/>
      <c r="I222" s="231"/>
      <c r="J222" s="38"/>
      <c r="K222" s="38"/>
      <c r="L222" s="42"/>
      <c r="M222" s="232"/>
      <c r="N222" s="233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305</v>
      </c>
      <c r="AU222" s="15" t="s">
        <v>81</v>
      </c>
    </row>
    <row r="223" s="13" customFormat="1">
      <c r="A223" s="13"/>
      <c r="B223" s="234"/>
      <c r="C223" s="235"/>
      <c r="D223" s="229" t="s">
        <v>128</v>
      </c>
      <c r="E223" s="236" t="s">
        <v>1</v>
      </c>
      <c r="F223" s="237" t="s">
        <v>334</v>
      </c>
      <c r="G223" s="235"/>
      <c r="H223" s="238">
        <v>2510.212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128</v>
      </c>
      <c r="AU223" s="244" t="s">
        <v>81</v>
      </c>
      <c r="AV223" s="13" t="s">
        <v>83</v>
      </c>
      <c r="AW223" s="13" t="s">
        <v>30</v>
      </c>
      <c r="AX223" s="13" t="s">
        <v>81</v>
      </c>
      <c r="AY223" s="244" t="s">
        <v>116</v>
      </c>
    </row>
    <row r="224" s="2" customFormat="1" ht="24.15" customHeight="1">
      <c r="A224" s="36"/>
      <c r="B224" s="37"/>
      <c r="C224" s="216" t="s">
        <v>335</v>
      </c>
      <c r="D224" s="216" t="s">
        <v>119</v>
      </c>
      <c r="E224" s="217" t="s">
        <v>336</v>
      </c>
      <c r="F224" s="218" t="s">
        <v>337</v>
      </c>
      <c r="G224" s="219" t="s">
        <v>234</v>
      </c>
      <c r="H224" s="220">
        <v>451.16899999999998</v>
      </c>
      <c r="I224" s="221"/>
      <c r="J224" s="222">
        <f>ROUND(I224*H224,2)</f>
        <v>0</v>
      </c>
      <c r="K224" s="218" t="s">
        <v>123</v>
      </c>
      <c r="L224" s="42"/>
      <c r="M224" s="223" t="s">
        <v>1</v>
      </c>
      <c r="N224" s="224" t="s">
        <v>38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242</v>
      </c>
      <c r="AT224" s="227" t="s">
        <v>119</v>
      </c>
      <c r="AU224" s="227" t="s">
        <v>81</v>
      </c>
      <c r="AY224" s="15" t="s">
        <v>116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81</v>
      </c>
      <c r="BK224" s="228">
        <f>ROUND(I224*H224,2)</f>
        <v>0</v>
      </c>
      <c r="BL224" s="15" t="s">
        <v>242</v>
      </c>
      <c r="BM224" s="227" t="s">
        <v>338</v>
      </c>
    </row>
    <row r="225" s="2" customFormat="1">
      <c r="A225" s="36"/>
      <c r="B225" s="37"/>
      <c r="C225" s="38"/>
      <c r="D225" s="229" t="s">
        <v>126</v>
      </c>
      <c r="E225" s="38"/>
      <c r="F225" s="230" t="s">
        <v>339</v>
      </c>
      <c r="G225" s="38"/>
      <c r="H225" s="38"/>
      <c r="I225" s="231"/>
      <c r="J225" s="38"/>
      <c r="K225" s="38"/>
      <c r="L225" s="42"/>
      <c r="M225" s="232"/>
      <c r="N225" s="233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126</v>
      </c>
      <c r="AU225" s="15" t="s">
        <v>81</v>
      </c>
    </row>
    <row r="226" s="2" customFormat="1">
      <c r="A226" s="36"/>
      <c r="B226" s="37"/>
      <c r="C226" s="38"/>
      <c r="D226" s="229" t="s">
        <v>305</v>
      </c>
      <c r="E226" s="38"/>
      <c r="F226" s="255" t="s">
        <v>340</v>
      </c>
      <c r="G226" s="38"/>
      <c r="H226" s="38"/>
      <c r="I226" s="231"/>
      <c r="J226" s="38"/>
      <c r="K226" s="38"/>
      <c r="L226" s="42"/>
      <c r="M226" s="232"/>
      <c r="N226" s="233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305</v>
      </c>
      <c r="AU226" s="15" t="s">
        <v>81</v>
      </c>
    </row>
    <row r="227" s="13" customFormat="1">
      <c r="A227" s="13"/>
      <c r="B227" s="234"/>
      <c r="C227" s="235"/>
      <c r="D227" s="229" t="s">
        <v>128</v>
      </c>
      <c r="E227" s="236" t="s">
        <v>1</v>
      </c>
      <c r="F227" s="237" t="s">
        <v>341</v>
      </c>
      <c r="G227" s="235"/>
      <c r="H227" s="238">
        <v>451.16899999999998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128</v>
      </c>
      <c r="AU227" s="244" t="s">
        <v>81</v>
      </c>
      <c r="AV227" s="13" t="s">
        <v>83</v>
      </c>
      <c r="AW227" s="13" t="s">
        <v>30</v>
      </c>
      <c r="AX227" s="13" t="s">
        <v>81</v>
      </c>
      <c r="AY227" s="244" t="s">
        <v>116</v>
      </c>
    </row>
    <row r="228" s="2" customFormat="1" ht="33" customHeight="1">
      <c r="A228" s="36"/>
      <c r="B228" s="37"/>
      <c r="C228" s="216" t="s">
        <v>342</v>
      </c>
      <c r="D228" s="216" t="s">
        <v>119</v>
      </c>
      <c r="E228" s="217" t="s">
        <v>343</v>
      </c>
      <c r="F228" s="218" t="s">
        <v>344</v>
      </c>
      <c r="G228" s="219" t="s">
        <v>176</v>
      </c>
      <c r="H228" s="220">
        <v>5</v>
      </c>
      <c r="I228" s="221"/>
      <c r="J228" s="222">
        <f>ROUND(I228*H228,2)</f>
        <v>0</v>
      </c>
      <c r="K228" s="218" t="s">
        <v>123</v>
      </c>
      <c r="L228" s="42"/>
      <c r="M228" s="223" t="s">
        <v>1</v>
      </c>
      <c r="N228" s="224" t="s">
        <v>38</v>
      </c>
      <c r="O228" s="89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242</v>
      </c>
      <c r="AT228" s="227" t="s">
        <v>119</v>
      </c>
      <c r="AU228" s="227" t="s">
        <v>81</v>
      </c>
      <c r="AY228" s="15" t="s">
        <v>116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81</v>
      </c>
      <c r="BK228" s="228">
        <f>ROUND(I228*H228,2)</f>
        <v>0</v>
      </c>
      <c r="BL228" s="15" t="s">
        <v>242</v>
      </c>
      <c r="BM228" s="227" t="s">
        <v>345</v>
      </c>
    </row>
    <row r="229" s="2" customFormat="1">
      <c r="A229" s="36"/>
      <c r="B229" s="37"/>
      <c r="C229" s="38"/>
      <c r="D229" s="229" t="s">
        <v>126</v>
      </c>
      <c r="E229" s="38"/>
      <c r="F229" s="230" t="s">
        <v>346</v>
      </c>
      <c r="G229" s="38"/>
      <c r="H229" s="38"/>
      <c r="I229" s="231"/>
      <c r="J229" s="38"/>
      <c r="K229" s="38"/>
      <c r="L229" s="42"/>
      <c r="M229" s="232"/>
      <c r="N229" s="233"/>
      <c r="O229" s="89"/>
      <c r="P229" s="89"/>
      <c r="Q229" s="89"/>
      <c r="R229" s="89"/>
      <c r="S229" s="89"/>
      <c r="T229" s="90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126</v>
      </c>
      <c r="AU229" s="15" t="s">
        <v>81</v>
      </c>
    </row>
    <row r="230" s="2" customFormat="1">
      <c r="A230" s="36"/>
      <c r="B230" s="37"/>
      <c r="C230" s="38"/>
      <c r="D230" s="229" t="s">
        <v>305</v>
      </c>
      <c r="E230" s="38"/>
      <c r="F230" s="255" t="s">
        <v>347</v>
      </c>
      <c r="G230" s="38"/>
      <c r="H230" s="38"/>
      <c r="I230" s="231"/>
      <c r="J230" s="38"/>
      <c r="K230" s="38"/>
      <c r="L230" s="42"/>
      <c r="M230" s="232"/>
      <c r="N230" s="233"/>
      <c r="O230" s="89"/>
      <c r="P230" s="89"/>
      <c r="Q230" s="89"/>
      <c r="R230" s="89"/>
      <c r="S230" s="89"/>
      <c r="T230" s="90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305</v>
      </c>
      <c r="AU230" s="15" t="s">
        <v>81</v>
      </c>
    </row>
    <row r="231" s="2" customFormat="1" ht="24.15" customHeight="1">
      <c r="A231" s="36"/>
      <c r="B231" s="37"/>
      <c r="C231" s="216" t="s">
        <v>348</v>
      </c>
      <c r="D231" s="216" t="s">
        <v>119</v>
      </c>
      <c r="E231" s="217" t="s">
        <v>349</v>
      </c>
      <c r="F231" s="218" t="s">
        <v>350</v>
      </c>
      <c r="G231" s="219" t="s">
        <v>176</v>
      </c>
      <c r="H231" s="220">
        <v>1</v>
      </c>
      <c r="I231" s="221"/>
      <c r="J231" s="222">
        <f>ROUND(I231*H231,2)</f>
        <v>0</v>
      </c>
      <c r="K231" s="218" t="s">
        <v>123</v>
      </c>
      <c r="L231" s="42"/>
      <c r="M231" s="223" t="s">
        <v>1</v>
      </c>
      <c r="N231" s="224" t="s">
        <v>38</v>
      </c>
      <c r="O231" s="89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7" t="s">
        <v>242</v>
      </c>
      <c r="AT231" s="227" t="s">
        <v>119</v>
      </c>
      <c r="AU231" s="227" t="s">
        <v>81</v>
      </c>
      <c r="AY231" s="15" t="s">
        <v>116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5" t="s">
        <v>81</v>
      </c>
      <c r="BK231" s="228">
        <f>ROUND(I231*H231,2)</f>
        <v>0</v>
      </c>
      <c r="BL231" s="15" t="s">
        <v>242</v>
      </c>
      <c r="BM231" s="227" t="s">
        <v>351</v>
      </c>
    </row>
    <row r="232" s="2" customFormat="1">
      <c r="A232" s="36"/>
      <c r="B232" s="37"/>
      <c r="C232" s="38"/>
      <c r="D232" s="229" t="s">
        <v>126</v>
      </c>
      <c r="E232" s="38"/>
      <c r="F232" s="230" t="s">
        <v>352</v>
      </c>
      <c r="G232" s="38"/>
      <c r="H232" s="38"/>
      <c r="I232" s="231"/>
      <c r="J232" s="38"/>
      <c r="K232" s="38"/>
      <c r="L232" s="42"/>
      <c r="M232" s="232"/>
      <c r="N232" s="233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126</v>
      </c>
      <c r="AU232" s="15" t="s">
        <v>81</v>
      </c>
    </row>
    <row r="233" s="2" customFormat="1">
      <c r="A233" s="36"/>
      <c r="B233" s="37"/>
      <c r="C233" s="38"/>
      <c r="D233" s="229" t="s">
        <v>305</v>
      </c>
      <c r="E233" s="38"/>
      <c r="F233" s="255" t="s">
        <v>353</v>
      </c>
      <c r="G233" s="38"/>
      <c r="H233" s="38"/>
      <c r="I233" s="231"/>
      <c r="J233" s="38"/>
      <c r="K233" s="38"/>
      <c r="L233" s="42"/>
      <c r="M233" s="232"/>
      <c r="N233" s="233"/>
      <c r="O233" s="89"/>
      <c r="P233" s="89"/>
      <c r="Q233" s="89"/>
      <c r="R233" s="89"/>
      <c r="S233" s="89"/>
      <c r="T233" s="90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305</v>
      </c>
      <c r="AU233" s="15" t="s">
        <v>81</v>
      </c>
    </row>
    <row r="234" s="2" customFormat="1" ht="16.5" customHeight="1">
      <c r="A234" s="36"/>
      <c r="B234" s="37"/>
      <c r="C234" s="216" t="s">
        <v>354</v>
      </c>
      <c r="D234" s="216" t="s">
        <v>119</v>
      </c>
      <c r="E234" s="217" t="s">
        <v>355</v>
      </c>
      <c r="F234" s="218" t="s">
        <v>356</v>
      </c>
      <c r="G234" s="219" t="s">
        <v>234</v>
      </c>
      <c r="H234" s="220">
        <v>0.61799999999999999</v>
      </c>
      <c r="I234" s="221"/>
      <c r="J234" s="222">
        <f>ROUND(I234*H234,2)</f>
        <v>0</v>
      </c>
      <c r="K234" s="218" t="s">
        <v>123</v>
      </c>
      <c r="L234" s="42"/>
      <c r="M234" s="223" t="s">
        <v>1</v>
      </c>
      <c r="N234" s="224" t="s">
        <v>38</v>
      </c>
      <c r="O234" s="89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7" t="s">
        <v>242</v>
      </c>
      <c r="AT234" s="227" t="s">
        <v>119</v>
      </c>
      <c r="AU234" s="227" t="s">
        <v>81</v>
      </c>
      <c r="AY234" s="15" t="s">
        <v>116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5" t="s">
        <v>81</v>
      </c>
      <c r="BK234" s="228">
        <f>ROUND(I234*H234,2)</f>
        <v>0</v>
      </c>
      <c r="BL234" s="15" t="s">
        <v>242</v>
      </c>
      <c r="BM234" s="227" t="s">
        <v>357</v>
      </c>
    </row>
    <row r="235" s="2" customFormat="1">
      <c r="A235" s="36"/>
      <c r="B235" s="37"/>
      <c r="C235" s="38"/>
      <c r="D235" s="229" t="s">
        <v>126</v>
      </c>
      <c r="E235" s="38"/>
      <c r="F235" s="230" t="s">
        <v>358</v>
      </c>
      <c r="G235" s="38"/>
      <c r="H235" s="38"/>
      <c r="I235" s="231"/>
      <c r="J235" s="38"/>
      <c r="K235" s="38"/>
      <c r="L235" s="42"/>
      <c r="M235" s="232"/>
      <c r="N235" s="233"/>
      <c r="O235" s="89"/>
      <c r="P235" s="89"/>
      <c r="Q235" s="89"/>
      <c r="R235" s="89"/>
      <c r="S235" s="89"/>
      <c r="T235" s="90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126</v>
      </c>
      <c r="AU235" s="15" t="s">
        <v>81</v>
      </c>
    </row>
    <row r="236" s="13" customFormat="1">
      <c r="A236" s="13"/>
      <c r="B236" s="234"/>
      <c r="C236" s="235"/>
      <c r="D236" s="229" t="s">
        <v>128</v>
      </c>
      <c r="E236" s="236" t="s">
        <v>1</v>
      </c>
      <c r="F236" s="237" t="s">
        <v>359</v>
      </c>
      <c r="G236" s="235"/>
      <c r="H236" s="238">
        <v>0.61799999999999999</v>
      </c>
      <c r="I236" s="239"/>
      <c r="J236" s="235"/>
      <c r="K236" s="235"/>
      <c r="L236" s="240"/>
      <c r="M236" s="256"/>
      <c r="N236" s="257"/>
      <c r="O236" s="257"/>
      <c r="P236" s="257"/>
      <c r="Q236" s="257"/>
      <c r="R236" s="257"/>
      <c r="S236" s="257"/>
      <c r="T236" s="25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128</v>
      </c>
      <c r="AU236" s="244" t="s">
        <v>81</v>
      </c>
      <c r="AV236" s="13" t="s">
        <v>83</v>
      </c>
      <c r="AW236" s="13" t="s">
        <v>30</v>
      </c>
      <c r="AX236" s="13" t="s">
        <v>81</v>
      </c>
      <c r="AY236" s="244" t="s">
        <v>116</v>
      </c>
    </row>
    <row r="237" s="2" customFormat="1" ht="6.96" customHeight="1">
      <c r="A237" s="36"/>
      <c r="B237" s="64"/>
      <c r="C237" s="65"/>
      <c r="D237" s="65"/>
      <c r="E237" s="65"/>
      <c r="F237" s="65"/>
      <c r="G237" s="65"/>
      <c r="H237" s="65"/>
      <c r="I237" s="65"/>
      <c r="J237" s="65"/>
      <c r="K237" s="65"/>
      <c r="L237" s="42"/>
      <c r="M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</row>
  </sheetData>
  <sheetProtection sheet="1" autoFilter="0" formatColumns="0" formatRows="0" objects="1" scenarios="1" spinCount="100000" saltValue="F7K7HDuUeJOV31uJsBhZqlfRB+dLjcF2jUJGT3En2rUh+3Nj/k0YfJI05mJXGv+GkXP2iWcj2P9Pp5NIfpio7w==" hashValue="8yDPDDgG0T46TZTL9Xs/8O0vVBxt3NvWX8iaUprhBt2dQhT0eW1slLohb57VFPaE1jD7cIENyWUh9oLXpouUzw==" algorithmName="SHA-512" password="CC35"/>
  <autoFilter ref="C118:K23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Oprava kolejí a výhybek v žst. Přerov - 5. etapa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360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25. 9. 2023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ROUND((SUM(BE119:BE135)),  2)</f>
        <v>0</v>
      </c>
      <c r="G33" s="36"/>
      <c r="H33" s="36"/>
      <c r="I33" s="153">
        <v>0.20999999999999999</v>
      </c>
      <c r="J33" s="152">
        <f>ROUND(((SUM(BE119:BE135))*I33),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ROUND((SUM(BF119:BF135)),  2)</f>
        <v>0</v>
      </c>
      <c r="G34" s="36"/>
      <c r="H34" s="36"/>
      <c r="I34" s="153">
        <v>0.14999999999999999</v>
      </c>
      <c r="J34" s="152">
        <f>ROUND(((SUM(BF119:BF135))*I34),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ROUND((SUM(BG119:BG135)),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ROUND((SUM(BH119:BH135)),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ROUND((SUM(BI119:BI135)),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Oprava kolejí a výhybek v žst. Přerov - 5. 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02 - Oprava SK3a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25. 9. 2023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J119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J120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J121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7"/>
      <c r="C99" s="178"/>
      <c r="D99" s="179" t="s">
        <v>100</v>
      </c>
      <c r="E99" s="180"/>
      <c r="F99" s="180"/>
      <c r="G99" s="180"/>
      <c r="H99" s="180"/>
      <c r="I99" s="180"/>
      <c r="J99" s="181">
        <f>J128</f>
        <v>0</v>
      </c>
      <c r="K99" s="178"/>
      <c r="L99" s="18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101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72" t="str">
        <f>E7</f>
        <v>Oprava kolejí a výhybek v žst. Přerov - 5. etapa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91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E9</f>
        <v>SO 02 - Oprava SK3a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8"/>
      <c r="E113" s="38"/>
      <c r="F113" s="25" t="str">
        <f>F12</f>
        <v xml:space="preserve"> </v>
      </c>
      <c r="G113" s="38"/>
      <c r="H113" s="38"/>
      <c r="I113" s="30" t="s">
        <v>22</v>
      </c>
      <c r="J113" s="77" t="str">
        <f>IF(J12="","",J12)</f>
        <v>25. 9. 2023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24</v>
      </c>
      <c r="D115" s="38"/>
      <c r="E115" s="38"/>
      <c r="F115" s="25" t="str">
        <f>E15</f>
        <v xml:space="preserve"> </v>
      </c>
      <c r="G115" s="38"/>
      <c r="H115" s="38"/>
      <c r="I115" s="30" t="s">
        <v>29</v>
      </c>
      <c r="J115" s="34" t="str">
        <f>E21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27</v>
      </c>
      <c r="D116" s="38"/>
      <c r="E116" s="38"/>
      <c r="F116" s="25" t="str">
        <f>IF(E18="","",E18)</f>
        <v>Vyplň údaj</v>
      </c>
      <c r="G116" s="38"/>
      <c r="H116" s="38"/>
      <c r="I116" s="30" t="s">
        <v>31</v>
      </c>
      <c r="J116" s="34" t="str">
        <f>E24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89"/>
      <c r="B118" s="190"/>
      <c r="C118" s="191" t="s">
        <v>102</v>
      </c>
      <c r="D118" s="192" t="s">
        <v>58</v>
      </c>
      <c r="E118" s="192" t="s">
        <v>54</v>
      </c>
      <c r="F118" s="192" t="s">
        <v>55</v>
      </c>
      <c r="G118" s="192" t="s">
        <v>103</v>
      </c>
      <c r="H118" s="192" t="s">
        <v>104</v>
      </c>
      <c r="I118" s="192" t="s">
        <v>105</v>
      </c>
      <c r="J118" s="192" t="s">
        <v>95</v>
      </c>
      <c r="K118" s="193" t="s">
        <v>106</v>
      </c>
      <c r="L118" s="194"/>
      <c r="M118" s="98" t="s">
        <v>1</v>
      </c>
      <c r="N118" s="99" t="s">
        <v>37</v>
      </c>
      <c r="O118" s="99" t="s">
        <v>107</v>
      </c>
      <c r="P118" s="99" t="s">
        <v>108</v>
      </c>
      <c r="Q118" s="99" t="s">
        <v>109</v>
      </c>
      <c r="R118" s="99" t="s">
        <v>110</v>
      </c>
      <c r="S118" s="99" t="s">
        <v>111</v>
      </c>
      <c r="T118" s="100" t="s">
        <v>112</v>
      </c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</row>
    <row r="119" s="2" customFormat="1" ht="22.8" customHeight="1">
      <c r="A119" s="36"/>
      <c r="B119" s="37"/>
      <c r="C119" s="105" t="s">
        <v>113</v>
      </c>
      <c r="D119" s="38"/>
      <c r="E119" s="38"/>
      <c r="F119" s="38"/>
      <c r="G119" s="38"/>
      <c r="H119" s="38"/>
      <c r="I119" s="38"/>
      <c r="J119" s="195">
        <f>BK119</f>
        <v>0</v>
      </c>
      <c r="K119" s="38"/>
      <c r="L119" s="42"/>
      <c r="M119" s="101"/>
      <c r="N119" s="196"/>
      <c r="O119" s="102"/>
      <c r="P119" s="197">
        <f>P120+P128</f>
        <v>0</v>
      </c>
      <c r="Q119" s="102"/>
      <c r="R119" s="197">
        <f>R120+R128</f>
        <v>0</v>
      </c>
      <c r="S119" s="102"/>
      <c r="T119" s="198">
        <f>T120+T128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72</v>
      </c>
      <c r="AU119" s="15" t="s">
        <v>97</v>
      </c>
      <c r="BK119" s="199">
        <f>BK120+BK128</f>
        <v>0</v>
      </c>
    </row>
    <row r="120" s="12" customFormat="1" ht="25.92" customHeight="1">
      <c r="A120" s="12"/>
      <c r="B120" s="200"/>
      <c r="C120" s="201"/>
      <c r="D120" s="202" t="s">
        <v>72</v>
      </c>
      <c r="E120" s="203" t="s">
        <v>114</v>
      </c>
      <c r="F120" s="203" t="s">
        <v>115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81</v>
      </c>
      <c r="AT120" s="212" t="s">
        <v>72</v>
      </c>
      <c r="AU120" s="212" t="s">
        <v>73</v>
      </c>
      <c r="AY120" s="211" t="s">
        <v>116</v>
      </c>
      <c r="BK120" s="213">
        <f>BK121</f>
        <v>0</v>
      </c>
    </row>
    <row r="121" s="12" customFormat="1" ht="22.8" customHeight="1">
      <c r="A121" s="12"/>
      <c r="B121" s="200"/>
      <c r="C121" s="201"/>
      <c r="D121" s="202" t="s">
        <v>72</v>
      </c>
      <c r="E121" s="214" t="s">
        <v>117</v>
      </c>
      <c r="F121" s="214" t="s">
        <v>118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SUM(P122:P127)</f>
        <v>0</v>
      </c>
      <c r="Q121" s="208"/>
      <c r="R121" s="209">
        <f>SUM(R122:R127)</f>
        <v>0</v>
      </c>
      <c r="S121" s="208"/>
      <c r="T121" s="210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81</v>
      </c>
      <c r="AT121" s="212" t="s">
        <v>72</v>
      </c>
      <c r="AU121" s="212" t="s">
        <v>81</v>
      </c>
      <c r="AY121" s="211" t="s">
        <v>116</v>
      </c>
      <c r="BK121" s="213">
        <f>SUM(BK122:BK127)</f>
        <v>0</v>
      </c>
    </row>
    <row r="122" s="2" customFormat="1" ht="37.8" customHeight="1">
      <c r="A122" s="36"/>
      <c r="B122" s="37"/>
      <c r="C122" s="216" t="s">
        <v>81</v>
      </c>
      <c r="D122" s="216" t="s">
        <v>119</v>
      </c>
      <c r="E122" s="217" t="s">
        <v>361</v>
      </c>
      <c r="F122" s="218" t="s">
        <v>362</v>
      </c>
      <c r="G122" s="219" t="s">
        <v>176</v>
      </c>
      <c r="H122" s="220">
        <v>7</v>
      </c>
      <c r="I122" s="221"/>
      <c r="J122" s="222">
        <f>ROUND(I122*H122,2)</f>
        <v>0</v>
      </c>
      <c r="K122" s="218" t="s">
        <v>123</v>
      </c>
      <c r="L122" s="42"/>
      <c r="M122" s="223" t="s">
        <v>1</v>
      </c>
      <c r="N122" s="224" t="s">
        <v>38</v>
      </c>
      <c r="O122" s="89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7" t="s">
        <v>124</v>
      </c>
      <c r="AT122" s="227" t="s">
        <v>119</v>
      </c>
      <c r="AU122" s="227" t="s">
        <v>83</v>
      </c>
      <c r="AY122" s="15" t="s">
        <v>116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5" t="s">
        <v>81</v>
      </c>
      <c r="BK122" s="228">
        <f>ROUND(I122*H122,2)</f>
        <v>0</v>
      </c>
      <c r="BL122" s="15" t="s">
        <v>124</v>
      </c>
      <c r="BM122" s="227" t="s">
        <v>363</v>
      </c>
    </row>
    <row r="123" s="2" customFormat="1">
      <c r="A123" s="36"/>
      <c r="B123" s="37"/>
      <c r="C123" s="38"/>
      <c r="D123" s="229" t="s">
        <v>126</v>
      </c>
      <c r="E123" s="38"/>
      <c r="F123" s="230" t="s">
        <v>364</v>
      </c>
      <c r="G123" s="38"/>
      <c r="H123" s="38"/>
      <c r="I123" s="231"/>
      <c r="J123" s="38"/>
      <c r="K123" s="38"/>
      <c r="L123" s="42"/>
      <c r="M123" s="232"/>
      <c r="N123" s="233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126</v>
      </c>
      <c r="AU123" s="15" t="s">
        <v>83</v>
      </c>
    </row>
    <row r="124" s="2" customFormat="1" ht="37.8" customHeight="1">
      <c r="A124" s="36"/>
      <c r="B124" s="37"/>
      <c r="C124" s="216" t="s">
        <v>83</v>
      </c>
      <c r="D124" s="216" t="s">
        <v>119</v>
      </c>
      <c r="E124" s="217" t="s">
        <v>365</v>
      </c>
      <c r="F124" s="218" t="s">
        <v>366</v>
      </c>
      <c r="G124" s="219" t="s">
        <v>176</v>
      </c>
      <c r="H124" s="220">
        <v>550</v>
      </c>
      <c r="I124" s="221"/>
      <c r="J124" s="222">
        <f>ROUND(I124*H124,2)</f>
        <v>0</v>
      </c>
      <c r="K124" s="218" t="s">
        <v>123</v>
      </c>
      <c r="L124" s="42"/>
      <c r="M124" s="223" t="s">
        <v>1</v>
      </c>
      <c r="N124" s="224" t="s">
        <v>38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124</v>
      </c>
      <c r="AT124" s="227" t="s">
        <v>119</v>
      </c>
      <c r="AU124" s="227" t="s">
        <v>83</v>
      </c>
      <c r="AY124" s="15" t="s">
        <v>116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81</v>
      </c>
      <c r="BK124" s="228">
        <f>ROUND(I124*H124,2)</f>
        <v>0</v>
      </c>
      <c r="BL124" s="15" t="s">
        <v>124</v>
      </c>
      <c r="BM124" s="227" t="s">
        <v>367</v>
      </c>
    </row>
    <row r="125" s="2" customFormat="1">
      <c r="A125" s="36"/>
      <c r="B125" s="37"/>
      <c r="C125" s="38"/>
      <c r="D125" s="229" t="s">
        <v>126</v>
      </c>
      <c r="E125" s="38"/>
      <c r="F125" s="230" t="s">
        <v>368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126</v>
      </c>
      <c r="AU125" s="15" t="s">
        <v>83</v>
      </c>
    </row>
    <row r="126" s="2" customFormat="1" ht="37.8" customHeight="1">
      <c r="A126" s="36"/>
      <c r="B126" s="37"/>
      <c r="C126" s="216" t="s">
        <v>134</v>
      </c>
      <c r="D126" s="216" t="s">
        <v>119</v>
      </c>
      <c r="E126" s="217" t="s">
        <v>369</v>
      </c>
      <c r="F126" s="218" t="s">
        <v>370</v>
      </c>
      <c r="G126" s="219" t="s">
        <v>176</v>
      </c>
      <c r="H126" s="220">
        <v>557</v>
      </c>
      <c r="I126" s="221"/>
      <c r="J126" s="222">
        <f>ROUND(I126*H126,2)</f>
        <v>0</v>
      </c>
      <c r="K126" s="218" t="s">
        <v>123</v>
      </c>
      <c r="L126" s="42"/>
      <c r="M126" s="223" t="s">
        <v>1</v>
      </c>
      <c r="N126" s="224" t="s">
        <v>38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124</v>
      </c>
      <c r="AT126" s="227" t="s">
        <v>119</v>
      </c>
      <c r="AU126" s="227" t="s">
        <v>83</v>
      </c>
      <c r="AY126" s="15" t="s">
        <v>116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81</v>
      </c>
      <c r="BK126" s="228">
        <f>ROUND(I126*H126,2)</f>
        <v>0</v>
      </c>
      <c r="BL126" s="15" t="s">
        <v>124</v>
      </c>
      <c r="BM126" s="227" t="s">
        <v>371</v>
      </c>
    </row>
    <row r="127" s="2" customFormat="1">
      <c r="A127" s="36"/>
      <c r="B127" s="37"/>
      <c r="C127" s="38"/>
      <c r="D127" s="229" t="s">
        <v>126</v>
      </c>
      <c r="E127" s="38"/>
      <c r="F127" s="230" t="s">
        <v>372</v>
      </c>
      <c r="G127" s="38"/>
      <c r="H127" s="38"/>
      <c r="I127" s="231"/>
      <c r="J127" s="38"/>
      <c r="K127" s="38"/>
      <c r="L127" s="42"/>
      <c r="M127" s="232"/>
      <c r="N127" s="233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126</v>
      </c>
      <c r="AU127" s="15" t="s">
        <v>83</v>
      </c>
    </row>
    <row r="128" s="12" customFormat="1" ht="25.92" customHeight="1">
      <c r="A128" s="12"/>
      <c r="B128" s="200"/>
      <c r="C128" s="201"/>
      <c r="D128" s="202" t="s">
        <v>72</v>
      </c>
      <c r="E128" s="203" t="s">
        <v>272</v>
      </c>
      <c r="F128" s="203" t="s">
        <v>273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SUM(P129:P135)</f>
        <v>0</v>
      </c>
      <c r="Q128" s="208"/>
      <c r="R128" s="209">
        <f>SUM(R129:R135)</f>
        <v>0</v>
      </c>
      <c r="S128" s="208"/>
      <c r="T128" s="210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124</v>
      </c>
      <c r="AT128" s="212" t="s">
        <v>72</v>
      </c>
      <c r="AU128" s="212" t="s">
        <v>73</v>
      </c>
      <c r="AY128" s="211" t="s">
        <v>116</v>
      </c>
      <c r="BK128" s="213">
        <f>SUM(BK129:BK135)</f>
        <v>0</v>
      </c>
    </row>
    <row r="129" s="2" customFormat="1" ht="49.05" customHeight="1">
      <c r="A129" s="36"/>
      <c r="B129" s="37"/>
      <c r="C129" s="216" t="s">
        <v>124</v>
      </c>
      <c r="D129" s="216" t="s">
        <v>119</v>
      </c>
      <c r="E129" s="217" t="s">
        <v>373</v>
      </c>
      <c r="F129" s="218" t="s">
        <v>374</v>
      </c>
      <c r="G129" s="219" t="s">
        <v>234</v>
      </c>
      <c r="H129" s="220">
        <v>165</v>
      </c>
      <c r="I129" s="221"/>
      <c r="J129" s="222">
        <f>ROUND(I129*H129,2)</f>
        <v>0</v>
      </c>
      <c r="K129" s="218" t="s">
        <v>123</v>
      </c>
      <c r="L129" s="42"/>
      <c r="M129" s="223" t="s">
        <v>1</v>
      </c>
      <c r="N129" s="224" t="s">
        <v>38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242</v>
      </c>
      <c r="AT129" s="227" t="s">
        <v>119</v>
      </c>
      <c r="AU129" s="227" t="s">
        <v>81</v>
      </c>
      <c r="AY129" s="15" t="s">
        <v>116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81</v>
      </c>
      <c r="BK129" s="228">
        <f>ROUND(I129*H129,2)</f>
        <v>0</v>
      </c>
      <c r="BL129" s="15" t="s">
        <v>242</v>
      </c>
      <c r="BM129" s="227" t="s">
        <v>375</v>
      </c>
    </row>
    <row r="130" s="2" customFormat="1">
      <c r="A130" s="36"/>
      <c r="B130" s="37"/>
      <c r="C130" s="38"/>
      <c r="D130" s="229" t="s">
        <v>126</v>
      </c>
      <c r="E130" s="38"/>
      <c r="F130" s="230" t="s">
        <v>376</v>
      </c>
      <c r="G130" s="38"/>
      <c r="H130" s="38"/>
      <c r="I130" s="231"/>
      <c r="J130" s="38"/>
      <c r="K130" s="38"/>
      <c r="L130" s="42"/>
      <c r="M130" s="232"/>
      <c r="N130" s="233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126</v>
      </c>
      <c r="AU130" s="15" t="s">
        <v>81</v>
      </c>
    </row>
    <row r="131" s="2" customFormat="1">
      <c r="A131" s="36"/>
      <c r="B131" s="37"/>
      <c r="C131" s="38"/>
      <c r="D131" s="229" t="s">
        <v>305</v>
      </c>
      <c r="E131" s="38"/>
      <c r="F131" s="255" t="s">
        <v>377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305</v>
      </c>
      <c r="AU131" s="15" t="s">
        <v>81</v>
      </c>
    </row>
    <row r="132" s="13" customFormat="1">
      <c r="A132" s="13"/>
      <c r="B132" s="234"/>
      <c r="C132" s="235"/>
      <c r="D132" s="229" t="s">
        <v>128</v>
      </c>
      <c r="E132" s="236" t="s">
        <v>1</v>
      </c>
      <c r="F132" s="237" t="s">
        <v>378</v>
      </c>
      <c r="G132" s="235"/>
      <c r="H132" s="238">
        <v>165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128</v>
      </c>
      <c r="AU132" s="244" t="s">
        <v>81</v>
      </c>
      <c r="AV132" s="13" t="s">
        <v>83</v>
      </c>
      <c r="AW132" s="13" t="s">
        <v>30</v>
      </c>
      <c r="AX132" s="13" t="s">
        <v>81</v>
      </c>
      <c r="AY132" s="244" t="s">
        <v>116</v>
      </c>
    </row>
    <row r="133" s="2" customFormat="1" ht="24.15" customHeight="1">
      <c r="A133" s="36"/>
      <c r="B133" s="37"/>
      <c r="C133" s="216" t="s">
        <v>117</v>
      </c>
      <c r="D133" s="216" t="s">
        <v>119</v>
      </c>
      <c r="E133" s="217" t="s">
        <v>336</v>
      </c>
      <c r="F133" s="218" t="s">
        <v>337</v>
      </c>
      <c r="G133" s="219" t="s">
        <v>234</v>
      </c>
      <c r="H133" s="220">
        <v>165</v>
      </c>
      <c r="I133" s="221"/>
      <c r="J133" s="222">
        <f>ROUND(I133*H133,2)</f>
        <v>0</v>
      </c>
      <c r="K133" s="218" t="s">
        <v>123</v>
      </c>
      <c r="L133" s="42"/>
      <c r="M133" s="223" t="s">
        <v>1</v>
      </c>
      <c r="N133" s="224" t="s">
        <v>38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242</v>
      </c>
      <c r="AT133" s="227" t="s">
        <v>119</v>
      </c>
      <c r="AU133" s="227" t="s">
        <v>81</v>
      </c>
      <c r="AY133" s="15" t="s">
        <v>116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81</v>
      </c>
      <c r="BK133" s="228">
        <f>ROUND(I133*H133,2)</f>
        <v>0</v>
      </c>
      <c r="BL133" s="15" t="s">
        <v>242</v>
      </c>
      <c r="BM133" s="227" t="s">
        <v>379</v>
      </c>
    </row>
    <row r="134" s="2" customFormat="1">
      <c r="A134" s="36"/>
      <c r="B134" s="37"/>
      <c r="C134" s="38"/>
      <c r="D134" s="229" t="s">
        <v>126</v>
      </c>
      <c r="E134" s="38"/>
      <c r="F134" s="230" t="s">
        <v>339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126</v>
      </c>
      <c r="AU134" s="15" t="s">
        <v>81</v>
      </c>
    </row>
    <row r="135" s="13" customFormat="1">
      <c r="A135" s="13"/>
      <c r="B135" s="234"/>
      <c r="C135" s="235"/>
      <c r="D135" s="229" t="s">
        <v>128</v>
      </c>
      <c r="E135" s="236" t="s">
        <v>1</v>
      </c>
      <c r="F135" s="237" t="s">
        <v>380</v>
      </c>
      <c r="G135" s="235"/>
      <c r="H135" s="238">
        <v>165</v>
      </c>
      <c r="I135" s="239"/>
      <c r="J135" s="235"/>
      <c r="K135" s="235"/>
      <c r="L135" s="240"/>
      <c r="M135" s="256"/>
      <c r="N135" s="257"/>
      <c r="O135" s="257"/>
      <c r="P135" s="257"/>
      <c r="Q135" s="257"/>
      <c r="R135" s="257"/>
      <c r="S135" s="257"/>
      <c r="T135" s="25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128</v>
      </c>
      <c r="AU135" s="244" t="s">
        <v>81</v>
      </c>
      <c r="AV135" s="13" t="s">
        <v>83</v>
      </c>
      <c r="AW135" s="13" t="s">
        <v>30</v>
      </c>
      <c r="AX135" s="13" t="s">
        <v>81</v>
      </c>
      <c r="AY135" s="244" t="s">
        <v>116</v>
      </c>
    </row>
    <row r="136" s="2" customFormat="1" ht="6.96" customHeight="1">
      <c r="A136" s="36"/>
      <c r="B136" s="64"/>
      <c r="C136" s="65"/>
      <c r="D136" s="65"/>
      <c r="E136" s="65"/>
      <c r="F136" s="65"/>
      <c r="G136" s="65"/>
      <c r="H136" s="65"/>
      <c r="I136" s="65"/>
      <c r="J136" s="65"/>
      <c r="K136" s="65"/>
      <c r="L136" s="42"/>
      <c r="M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</sheetData>
  <sheetProtection sheet="1" autoFilter="0" formatColumns="0" formatRows="0" objects="1" scenarios="1" spinCount="100000" saltValue="RO2J0AfSPeT8v22+/ingn0atwnLhHIZSHSzQBriMJhjFdiB8EOA1fXjWrG6pm1NBSaZiJD/uHb+Y+WAw5BAG3g==" hashValue="XfikthdivEo5DmzB2i1HRZM2gtIhGY5PKkXo9FZUOYNGi9h7rLDIK4RlXlfh34CLeSAGyI8cjenkCilIqlbihw==" algorithmName="SHA-512" password="CC35"/>
  <autoFilter ref="C118:K13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83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Oprava kolejí a výhybek v žst. Přerov - 5. etapa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381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25. 9. 2023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tr">
        <f>IF('Rekapitulace stavby'!E11="","",'Rekapitulace stavby'!E11)</f>
        <v xml:space="preserve"> </v>
      </c>
      <c r="F15" s="36"/>
      <c r="G15" s="36"/>
      <c r="H15" s="36"/>
      <c r="I15" s="138" t="s">
        <v>26</v>
      </c>
      <c r="J15" s="141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27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29</v>
      </c>
      <c r="E20" s="36"/>
      <c r="F20" s="36"/>
      <c r="G20" s="36"/>
      <c r="H20" s="36"/>
      <c r="I20" s="138" t="s">
        <v>25</v>
      </c>
      <c r="J20" s="141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tr">
        <f>IF('Rekapitulace stavby'!E17="","",'Rekapitulace stavby'!E17)</f>
        <v xml:space="preserve"> </v>
      </c>
      <c r="F21" s="36"/>
      <c r="G21" s="36"/>
      <c r="H21" s="36"/>
      <c r="I21" s="138" t="s">
        <v>26</v>
      </c>
      <c r="J21" s="141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31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26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33</v>
      </c>
      <c r="E30" s="36"/>
      <c r="F30" s="36"/>
      <c r="G30" s="36"/>
      <c r="H30" s="36"/>
      <c r="I30" s="36"/>
      <c r="J30" s="149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35</v>
      </c>
      <c r="G32" s="36"/>
      <c r="H32" s="36"/>
      <c r="I32" s="150" t="s">
        <v>34</v>
      </c>
      <c r="J32" s="150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37</v>
      </c>
      <c r="E33" s="138" t="s">
        <v>38</v>
      </c>
      <c r="F33" s="152">
        <f>ROUND((SUM(BE117:BE130)),  2)</f>
        <v>0</v>
      </c>
      <c r="G33" s="36"/>
      <c r="H33" s="36"/>
      <c r="I33" s="153">
        <v>0.20999999999999999</v>
      </c>
      <c r="J33" s="152">
        <f>ROUND(((SUM(BE117:BE130))*I33),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39</v>
      </c>
      <c r="F34" s="152">
        <f>ROUND((SUM(BF117:BF130)),  2)</f>
        <v>0</v>
      </c>
      <c r="G34" s="36"/>
      <c r="H34" s="36"/>
      <c r="I34" s="153">
        <v>0.14999999999999999</v>
      </c>
      <c r="J34" s="152">
        <f>ROUND(((SUM(BF117:BF130))*I34),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40</v>
      </c>
      <c r="F35" s="152">
        <f>ROUND((SUM(BG117:BG130)),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41</v>
      </c>
      <c r="F36" s="152">
        <f>ROUND((SUM(BH117:BH130)),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42</v>
      </c>
      <c r="F37" s="152">
        <f>ROUND((SUM(BI117:BI130)),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Oprava kolejí a výhybek v žst. Přerov - 5. etapa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03 - VON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7" t="str">
        <f>IF(J12="","",J12)</f>
        <v>25. 9. 2023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382</v>
      </c>
      <c r="E97" s="180"/>
      <c r="F97" s="180"/>
      <c r="G97" s="180"/>
      <c r="H97" s="180"/>
      <c r="I97" s="180"/>
      <c r="J97" s="181">
        <f>J118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101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72" t="str">
        <f>E7</f>
        <v>Oprava kolejí a výhybek v žst. Přerov - 5. etapa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91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SO 03 - VON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 </v>
      </c>
      <c r="G111" s="38"/>
      <c r="H111" s="38"/>
      <c r="I111" s="30" t="s">
        <v>22</v>
      </c>
      <c r="J111" s="77" t="str">
        <f>IF(J12="","",J12)</f>
        <v>25. 9. 2023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29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27</v>
      </c>
      <c r="D114" s="38"/>
      <c r="E114" s="38"/>
      <c r="F114" s="25" t="str">
        <f>IF(E18="","",E18)</f>
        <v>Vyplň údaj</v>
      </c>
      <c r="G114" s="38"/>
      <c r="H114" s="38"/>
      <c r="I114" s="30" t="s">
        <v>31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89"/>
      <c r="B116" s="190"/>
      <c r="C116" s="191" t="s">
        <v>102</v>
      </c>
      <c r="D116" s="192" t="s">
        <v>58</v>
      </c>
      <c r="E116" s="192" t="s">
        <v>54</v>
      </c>
      <c r="F116" s="192" t="s">
        <v>55</v>
      </c>
      <c r="G116" s="192" t="s">
        <v>103</v>
      </c>
      <c r="H116" s="192" t="s">
        <v>104</v>
      </c>
      <c r="I116" s="192" t="s">
        <v>105</v>
      </c>
      <c r="J116" s="192" t="s">
        <v>95</v>
      </c>
      <c r="K116" s="193" t="s">
        <v>106</v>
      </c>
      <c r="L116" s="194"/>
      <c r="M116" s="98" t="s">
        <v>1</v>
      </c>
      <c r="N116" s="99" t="s">
        <v>37</v>
      </c>
      <c r="O116" s="99" t="s">
        <v>107</v>
      </c>
      <c r="P116" s="99" t="s">
        <v>108</v>
      </c>
      <c r="Q116" s="99" t="s">
        <v>109</v>
      </c>
      <c r="R116" s="99" t="s">
        <v>110</v>
      </c>
      <c r="S116" s="99" t="s">
        <v>111</v>
      </c>
      <c r="T116" s="100" t="s">
        <v>112</v>
      </c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</row>
    <row r="117" s="2" customFormat="1" ht="22.8" customHeight="1">
      <c r="A117" s="36"/>
      <c r="B117" s="37"/>
      <c r="C117" s="105" t="s">
        <v>113</v>
      </c>
      <c r="D117" s="38"/>
      <c r="E117" s="38"/>
      <c r="F117" s="38"/>
      <c r="G117" s="38"/>
      <c r="H117" s="38"/>
      <c r="I117" s="38"/>
      <c r="J117" s="195">
        <f>BK117</f>
        <v>0</v>
      </c>
      <c r="K117" s="38"/>
      <c r="L117" s="42"/>
      <c r="M117" s="101"/>
      <c r="N117" s="196"/>
      <c r="O117" s="102"/>
      <c r="P117" s="197">
        <f>P118</f>
        <v>0</v>
      </c>
      <c r="Q117" s="102"/>
      <c r="R117" s="197">
        <f>R118</f>
        <v>0</v>
      </c>
      <c r="S117" s="102"/>
      <c r="T117" s="198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72</v>
      </c>
      <c r="AU117" s="15" t="s">
        <v>97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72</v>
      </c>
      <c r="E118" s="203" t="s">
        <v>383</v>
      </c>
      <c r="F118" s="203" t="s">
        <v>384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SUM(P119:P130)</f>
        <v>0</v>
      </c>
      <c r="Q118" s="208"/>
      <c r="R118" s="209">
        <f>SUM(R119:R130)</f>
        <v>0</v>
      </c>
      <c r="S118" s="208"/>
      <c r="T118" s="210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117</v>
      </c>
      <c r="AT118" s="212" t="s">
        <v>72</v>
      </c>
      <c r="AU118" s="212" t="s">
        <v>73</v>
      </c>
      <c r="AY118" s="211" t="s">
        <v>116</v>
      </c>
      <c r="BK118" s="213">
        <f>SUM(BK119:BK130)</f>
        <v>0</v>
      </c>
    </row>
    <row r="119" s="2" customFormat="1" ht="33" customHeight="1">
      <c r="A119" s="36"/>
      <c r="B119" s="37"/>
      <c r="C119" s="216" t="s">
        <v>81</v>
      </c>
      <c r="D119" s="216" t="s">
        <v>119</v>
      </c>
      <c r="E119" s="217" t="s">
        <v>385</v>
      </c>
      <c r="F119" s="218" t="s">
        <v>386</v>
      </c>
      <c r="G119" s="219" t="s">
        <v>176</v>
      </c>
      <c r="H119" s="220">
        <v>1</v>
      </c>
      <c r="I119" s="221"/>
      <c r="J119" s="222">
        <f>ROUND(I119*H119,2)</f>
        <v>0</v>
      </c>
      <c r="K119" s="218" t="s">
        <v>123</v>
      </c>
      <c r="L119" s="42"/>
      <c r="M119" s="223" t="s">
        <v>1</v>
      </c>
      <c r="N119" s="224" t="s">
        <v>38</v>
      </c>
      <c r="O119" s="89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7" t="s">
        <v>124</v>
      </c>
      <c r="AT119" s="227" t="s">
        <v>119</v>
      </c>
      <c r="AU119" s="227" t="s">
        <v>81</v>
      </c>
      <c r="AY119" s="15" t="s">
        <v>116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5" t="s">
        <v>81</v>
      </c>
      <c r="BK119" s="228">
        <f>ROUND(I119*H119,2)</f>
        <v>0</v>
      </c>
      <c r="BL119" s="15" t="s">
        <v>124</v>
      </c>
      <c r="BM119" s="227" t="s">
        <v>387</v>
      </c>
    </row>
    <row r="120" s="2" customFormat="1">
      <c r="A120" s="36"/>
      <c r="B120" s="37"/>
      <c r="C120" s="38"/>
      <c r="D120" s="229" t="s">
        <v>126</v>
      </c>
      <c r="E120" s="38"/>
      <c r="F120" s="230" t="s">
        <v>388</v>
      </c>
      <c r="G120" s="38"/>
      <c r="H120" s="38"/>
      <c r="I120" s="231"/>
      <c r="J120" s="38"/>
      <c r="K120" s="38"/>
      <c r="L120" s="42"/>
      <c r="M120" s="232"/>
      <c r="N120" s="233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126</v>
      </c>
      <c r="AU120" s="15" t="s">
        <v>81</v>
      </c>
    </row>
    <row r="121" s="2" customFormat="1" ht="21.75" customHeight="1">
      <c r="A121" s="36"/>
      <c r="B121" s="37"/>
      <c r="C121" s="216" t="s">
        <v>83</v>
      </c>
      <c r="D121" s="216" t="s">
        <v>119</v>
      </c>
      <c r="E121" s="217" t="s">
        <v>389</v>
      </c>
      <c r="F121" s="218" t="s">
        <v>390</v>
      </c>
      <c r="G121" s="219" t="s">
        <v>160</v>
      </c>
      <c r="H121" s="220">
        <v>0.81999999999999995</v>
      </c>
      <c r="I121" s="221"/>
      <c r="J121" s="222">
        <f>ROUND(I121*H121,2)</f>
        <v>0</v>
      </c>
      <c r="K121" s="218" t="s">
        <v>123</v>
      </c>
      <c r="L121" s="42"/>
      <c r="M121" s="223" t="s">
        <v>1</v>
      </c>
      <c r="N121" s="224" t="s">
        <v>38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124</v>
      </c>
      <c r="AT121" s="227" t="s">
        <v>119</v>
      </c>
      <c r="AU121" s="227" t="s">
        <v>81</v>
      </c>
      <c r="AY121" s="15" t="s">
        <v>116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81</v>
      </c>
      <c r="BK121" s="228">
        <f>ROUND(I121*H121,2)</f>
        <v>0</v>
      </c>
      <c r="BL121" s="15" t="s">
        <v>124</v>
      </c>
      <c r="BM121" s="227" t="s">
        <v>391</v>
      </c>
    </row>
    <row r="122" s="2" customFormat="1">
      <c r="A122" s="36"/>
      <c r="B122" s="37"/>
      <c r="C122" s="38"/>
      <c r="D122" s="229" t="s">
        <v>126</v>
      </c>
      <c r="E122" s="38"/>
      <c r="F122" s="230" t="s">
        <v>390</v>
      </c>
      <c r="G122" s="38"/>
      <c r="H122" s="38"/>
      <c r="I122" s="231"/>
      <c r="J122" s="38"/>
      <c r="K122" s="38"/>
      <c r="L122" s="42"/>
      <c r="M122" s="232"/>
      <c r="N122" s="233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126</v>
      </c>
      <c r="AU122" s="15" t="s">
        <v>81</v>
      </c>
    </row>
    <row r="123" s="2" customFormat="1" ht="33" customHeight="1">
      <c r="A123" s="36"/>
      <c r="B123" s="37"/>
      <c r="C123" s="216" t="s">
        <v>134</v>
      </c>
      <c r="D123" s="216" t="s">
        <v>119</v>
      </c>
      <c r="E123" s="217" t="s">
        <v>392</v>
      </c>
      <c r="F123" s="218" t="s">
        <v>393</v>
      </c>
      <c r="G123" s="219" t="s">
        <v>160</v>
      </c>
      <c r="H123" s="220">
        <v>0.81999999999999995</v>
      </c>
      <c r="I123" s="221"/>
      <c r="J123" s="222">
        <f>ROUND(I123*H123,2)</f>
        <v>0</v>
      </c>
      <c r="K123" s="218" t="s">
        <v>123</v>
      </c>
      <c r="L123" s="42"/>
      <c r="M123" s="223" t="s">
        <v>1</v>
      </c>
      <c r="N123" s="224" t="s">
        <v>38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124</v>
      </c>
      <c r="AT123" s="227" t="s">
        <v>119</v>
      </c>
      <c r="AU123" s="227" t="s">
        <v>81</v>
      </c>
      <c r="AY123" s="15" t="s">
        <v>116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81</v>
      </c>
      <c r="BK123" s="228">
        <f>ROUND(I123*H123,2)</f>
        <v>0</v>
      </c>
      <c r="BL123" s="15" t="s">
        <v>124</v>
      </c>
      <c r="BM123" s="227" t="s">
        <v>394</v>
      </c>
    </row>
    <row r="124" s="2" customFormat="1">
      <c r="A124" s="36"/>
      <c r="B124" s="37"/>
      <c r="C124" s="38"/>
      <c r="D124" s="229" t="s">
        <v>126</v>
      </c>
      <c r="E124" s="38"/>
      <c r="F124" s="230" t="s">
        <v>395</v>
      </c>
      <c r="G124" s="38"/>
      <c r="H124" s="38"/>
      <c r="I124" s="231"/>
      <c r="J124" s="38"/>
      <c r="K124" s="38"/>
      <c r="L124" s="42"/>
      <c r="M124" s="232"/>
      <c r="N124" s="233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126</v>
      </c>
      <c r="AU124" s="15" t="s">
        <v>81</v>
      </c>
    </row>
    <row r="125" s="2" customFormat="1" ht="24.15" customHeight="1">
      <c r="A125" s="36"/>
      <c r="B125" s="37"/>
      <c r="C125" s="216" t="s">
        <v>124</v>
      </c>
      <c r="D125" s="216" t="s">
        <v>119</v>
      </c>
      <c r="E125" s="217" t="s">
        <v>396</v>
      </c>
      <c r="F125" s="218" t="s">
        <v>397</v>
      </c>
      <c r="G125" s="219" t="s">
        <v>398</v>
      </c>
      <c r="H125" s="220">
        <v>5</v>
      </c>
      <c r="I125" s="221"/>
      <c r="J125" s="222">
        <f>ROUND(I125*H125,2)</f>
        <v>0</v>
      </c>
      <c r="K125" s="218" t="s">
        <v>123</v>
      </c>
      <c r="L125" s="42"/>
      <c r="M125" s="223" t="s">
        <v>1</v>
      </c>
      <c r="N125" s="224" t="s">
        <v>38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124</v>
      </c>
      <c r="AT125" s="227" t="s">
        <v>119</v>
      </c>
      <c r="AU125" s="227" t="s">
        <v>81</v>
      </c>
      <c r="AY125" s="15" t="s">
        <v>116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81</v>
      </c>
      <c r="BK125" s="228">
        <f>ROUND(I125*H125,2)</f>
        <v>0</v>
      </c>
      <c r="BL125" s="15" t="s">
        <v>124</v>
      </c>
      <c r="BM125" s="227" t="s">
        <v>399</v>
      </c>
    </row>
    <row r="126" s="2" customFormat="1">
      <c r="A126" s="36"/>
      <c r="B126" s="37"/>
      <c r="C126" s="38"/>
      <c r="D126" s="229" t="s">
        <v>126</v>
      </c>
      <c r="E126" s="38"/>
      <c r="F126" s="230" t="s">
        <v>400</v>
      </c>
      <c r="G126" s="38"/>
      <c r="H126" s="38"/>
      <c r="I126" s="231"/>
      <c r="J126" s="38"/>
      <c r="K126" s="38"/>
      <c r="L126" s="42"/>
      <c r="M126" s="232"/>
      <c r="N126" s="23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126</v>
      </c>
      <c r="AU126" s="15" t="s">
        <v>81</v>
      </c>
    </row>
    <row r="127" s="2" customFormat="1" ht="66.75" customHeight="1">
      <c r="A127" s="36"/>
      <c r="B127" s="37"/>
      <c r="C127" s="216" t="s">
        <v>117</v>
      </c>
      <c r="D127" s="216" t="s">
        <v>119</v>
      </c>
      <c r="E127" s="217" t="s">
        <v>401</v>
      </c>
      <c r="F127" s="218" t="s">
        <v>402</v>
      </c>
      <c r="G127" s="219" t="s">
        <v>403</v>
      </c>
      <c r="H127" s="220">
        <v>1</v>
      </c>
      <c r="I127" s="221"/>
      <c r="J127" s="222">
        <f>ROUND(I127*H127,2)</f>
        <v>0</v>
      </c>
      <c r="K127" s="218" t="s">
        <v>123</v>
      </c>
      <c r="L127" s="42"/>
      <c r="M127" s="223" t="s">
        <v>1</v>
      </c>
      <c r="N127" s="224" t="s">
        <v>38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124</v>
      </c>
      <c r="AT127" s="227" t="s">
        <v>119</v>
      </c>
      <c r="AU127" s="227" t="s">
        <v>81</v>
      </c>
      <c r="AY127" s="15" t="s">
        <v>116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81</v>
      </c>
      <c r="BK127" s="228">
        <f>ROUND(I127*H127,2)</f>
        <v>0</v>
      </c>
      <c r="BL127" s="15" t="s">
        <v>124</v>
      </c>
      <c r="BM127" s="227" t="s">
        <v>404</v>
      </c>
    </row>
    <row r="128" s="2" customFormat="1">
      <c r="A128" s="36"/>
      <c r="B128" s="37"/>
      <c r="C128" s="38"/>
      <c r="D128" s="229" t="s">
        <v>126</v>
      </c>
      <c r="E128" s="38"/>
      <c r="F128" s="230" t="s">
        <v>402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126</v>
      </c>
      <c r="AU128" s="15" t="s">
        <v>81</v>
      </c>
    </row>
    <row r="129" s="2" customFormat="1" ht="24.15" customHeight="1">
      <c r="A129" s="36"/>
      <c r="B129" s="37"/>
      <c r="C129" s="216" t="s">
        <v>151</v>
      </c>
      <c r="D129" s="216" t="s">
        <v>119</v>
      </c>
      <c r="E129" s="217" t="s">
        <v>405</v>
      </c>
      <c r="F129" s="218" t="s">
        <v>406</v>
      </c>
      <c r="G129" s="219" t="s">
        <v>213</v>
      </c>
      <c r="H129" s="220">
        <v>820</v>
      </c>
      <c r="I129" s="221"/>
      <c r="J129" s="222">
        <f>ROUND(I129*H129,2)</f>
        <v>0</v>
      </c>
      <c r="K129" s="218" t="s">
        <v>123</v>
      </c>
      <c r="L129" s="42"/>
      <c r="M129" s="223" t="s">
        <v>1</v>
      </c>
      <c r="N129" s="224" t="s">
        <v>38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124</v>
      </c>
      <c r="AT129" s="227" t="s">
        <v>119</v>
      </c>
      <c r="AU129" s="227" t="s">
        <v>81</v>
      </c>
      <c r="AY129" s="15" t="s">
        <v>116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81</v>
      </c>
      <c r="BK129" s="228">
        <f>ROUND(I129*H129,2)</f>
        <v>0</v>
      </c>
      <c r="BL129" s="15" t="s">
        <v>124</v>
      </c>
      <c r="BM129" s="227" t="s">
        <v>407</v>
      </c>
    </row>
    <row r="130" s="2" customFormat="1">
      <c r="A130" s="36"/>
      <c r="B130" s="37"/>
      <c r="C130" s="38"/>
      <c r="D130" s="229" t="s">
        <v>126</v>
      </c>
      <c r="E130" s="38"/>
      <c r="F130" s="230" t="s">
        <v>408</v>
      </c>
      <c r="G130" s="38"/>
      <c r="H130" s="38"/>
      <c r="I130" s="231"/>
      <c r="J130" s="38"/>
      <c r="K130" s="38"/>
      <c r="L130" s="42"/>
      <c r="M130" s="259"/>
      <c r="N130" s="260"/>
      <c r="O130" s="261"/>
      <c r="P130" s="261"/>
      <c r="Q130" s="261"/>
      <c r="R130" s="261"/>
      <c r="S130" s="261"/>
      <c r="T130" s="262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126</v>
      </c>
      <c r="AU130" s="15" t="s">
        <v>81</v>
      </c>
    </row>
    <row r="131" s="2" customFormat="1" ht="6.96" customHeight="1">
      <c r="A131" s="36"/>
      <c r="B131" s="64"/>
      <c r="C131" s="65"/>
      <c r="D131" s="65"/>
      <c r="E131" s="65"/>
      <c r="F131" s="65"/>
      <c r="G131" s="65"/>
      <c r="H131" s="65"/>
      <c r="I131" s="65"/>
      <c r="J131" s="65"/>
      <c r="K131" s="65"/>
      <c r="L131" s="42"/>
      <c r="M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</sheetData>
  <sheetProtection sheet="1" autoFilter="0" formatColumns="0" formatRows="0" objects="1" scenarios="1" spinCount="100000" saltValue="iW85JtMGHCJP38GHC18eSlFpJ8tVP3tJ1HpmeujU2VgGEoB9v3ClDfevkV1KNu9ahoeTWcvTWtayWKkNUBohjQ==" hashValue="QMTfe4AHuz2ctKG48akicJvPWvb7w1EdV53K0zCGjnobStqaP2sNCw3ldkISQQvG22u1WXO5ogOzPqkk132r5A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 Radim, Ing.</dc:creator>
  <cp:lastModifiedBy>Toman Radim, Ing.</cp:lastModifiedBy>
  <dcterms:created xsi:type="dcterms:W3CDTF">2023-10-04T06:06:22Z</dcterms:created>
  <dcterms:modified xsi:type="dcterms:W3CDTF">2023-10-04T06:06:25Z</dcterms:modified>
</cp:coreProperties>
</file>